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5" yWindow="0" windowWidth="14325" windowHeight="11760"/>
  </bookViews>
  <sheets>
    <sheet name="Таблица для заполнения" sheetId="3" r:id="rId1"/>
  </sheets>
  <definedNames>
    <definedName name="_xlnm.Print_Area" localSheetId="0">'Таблица для заполнения'!$A$1:$E$78</definedName>
  </definedNames>
  <calcPr calcId="125725"/>
</workbook>
</file>

<file path=xl/calcChain.xml><?xml version="1.0" encoding="utf-8"?>
<calcChain xmlns="http://schemas.openxmlformats.org/spreadsheetml/2006/main">
  <c r="D47" i="3"/>
  <c r="D8"/>
  <c r="D94" s="1"/>
  <c r="E8"/>
  <c r="E94" s="1"/>
  <c r="C8"/>
  <c r="C94" s="1"/>
  <c r="D123" l="1"/>
  <c r="E123"/>
  <c r="C123"/>
  <c r="D121"/>
  <c r="E121"/>
  <c r="C121"/>
  <c r="D120"/>
  <c r="E120"/>
  <c r="C120"/>
  <c r="D105"/>
  <c r="E105"/>
  <c r="D106"/>
  <c r="E106"/>
  <c r="D103"/>
  <c r="E103"/>
  <c r="C103"/>
  <c r="E126"/>
  <c r="D126"/>
  <c r="E113"/>
  <c r="D113"/>
  <c r="C113"/>
  <c r="C106"/>
  <c r="C105"/>
  <c r="E104"/>
  <c r="D104"/>
  <c r="C104"/>
  <c r="D30"/>
  <c r="E30"/>
  <c r="C30"/>
  <c r="D108"/>
  <c r="E108"/>
  <c r="C108"/>
  <c r="E96" l="1"/>
  <c r="D96"/>
  <c r="C96"/>
  <c r="E47"/>
  <c r="E111" s="1"/>
  <c r="D111"/>
  <c r="C47"/>
  <c r="C111" s="1"/>
  <c r="D68" l="1"/>
  <c r="D70"/>
  <c r="D118" s="1"/>
  <c r="E70"/>
  <c r="E118" s="1"/>
  <c r="C70"/>
  <c r="C118" s="1"/>
  <c r="C44" l="1"/>
  <c r="D44"/>
  <c r="D114" s="1"/>
  <c r="E44"/>
  <c r="E114" s="1"/>
  <c r="C40"/>
  <c r="D40"/>
  <c r="E40"/>
  <c r="E97" l="1"/>
  <c r="E28"/>
  <c r="D97"/>
  <c r="D28"/>
  <c r="D95" s="1"/>
  <c r="C97"/>
  <c r="C28"/>
  <c r="C95" s="1"/>
  <c r="E112"/>
  <c r="E110"/>
  <c r="D112"/>
  <c r="D110"/>
  <c r="C110"/>
  <c r="C112"/>
  <c r="E95"/>
  <c r="C68"/>
  <c r="E68"/>
  <c r="C7" l="1"/>
  <c r="E7"/>
  <c r="D7"/>
  <c r="D93" l="1"/>
  <c r="E93"/>
  <c r="C93"/>
  <c r="E63"/>
  <c r="E116" s="1"/>
  <c r="D63"/>
  <c r="D116" s="1"/>
  <c r="C63"/>
  <c r="C116" s="1"/>
</calcChain>
</file>

<file path=xl/sharedStrings.xml><?xml version="1.0" encoding="utf-8"?>
<sst xmlns="http://schemas.openxmlformats.org/spreadsheetml/2006/main" count="182" uniqueCount="178">
  <si>
    <t xml:space="preserve">Наименование </t>
  </si>
  <si>
    <t>Доходы, в том числе:</t>
  </si>
  <si>
    <t xml:space="preserve"> - дотация на выравнивание бюджетной обеспеченности</t>
  </si>
  <si>
    <t xml:space="preserve"> - дотация на поддержку мер по обеспечению сбалансированности</t>
  </si>
  <si>
    <t>Расходы всего, в том числе:</t>
  </si>
  <si>
    <t>расходы на реализацию муниципальных программ</t>
  </si>
  <si>
    <t>непрограммные расходы местных бюджетов</t>
  </si>
  <si>
    <t>Профицит бюджета (со знаком "+")
дефицит бюджета (со знаком "-")</t>
  </si>
  <si>
    <t>Контроль по расходам</t>
  </si>
  <si>
    <t>налог на доходы физических лиц</t>
  </si>
  <si>
    <t>из него: по дополнительному нормативу</t>
  </si>
  <si>
    <t>акцизы</t>
  </si>
  <si>
    <t>упрощенная система налогообложения</t>
  </si>
  <si>
    <t>единый сельскохозяйственный налог</t>
  </si>
  <si>
    <t>патентная система налогообложения</t>
  </si>
  <si>
    <t>налог на имущество физических лиц</t>
  </si>
  <si>
    <t>транспортный налог</t>
  </si>
  <si>
    <t>земельный налог</t>
  </si>
  <si>
    <t>государственная пошлина</t>
  </si>
  <si>
    <t>задолженность по отмененным налогам</t>
  </si>
  <si>
    <t>№ п/п</t>
  </si>
  <si>
    <t>1.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</si>
  <si>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</si>
  <si>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</si>
  <si>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</si>
  <si>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</si>
  <si>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</si>
  <si>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</si>
  <si>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</si>
  <si>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</si>
  <si>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</si>
  <si>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</si>
  <si>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</si>
  <si>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</si>
  <si>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1.2.1</t>
  </si>
  <si>
    <t>возврат остатков (2.19)</t>
  </si>
  <si>
    <t>1.2.2</t>
  </si>
  <si>
    <t>1.2.2.1</t>
  </si>
  <si>
    <t>1.2.2.2</t>
  </si>
  <si>
    <t>1.2.2.3</t>
  </si>
  <si>
    <t xml:space="preserve"> - прочие дотации</t>
  </si>
  <si>
    <t>1.2.3</t>
  </si>
  <si>
    <t>2.</t>
  </si>
  <si>
    <t>2.1</t>
  </si>
  <si>
    <t>2.2.</t>
  </si>
  <si>
    <t>3.</t>
  </si>
  <si>
    <t>3.1</t>
  </si>
  <si>
    <t>3.2</t>
  </si>
  <si>
    <t>Контроль по доходам</t>
  </si>
  <si>
    <t>Дефицит/профицит</t>
  </si>
  <si>
    <t>1.2.1.1</t>
  </si>
  <si>
    <t>1.2.1.2</t>
  </si>
  <si>
    <t>1.2.1.3</t>
  </si>
  <si>
    <t>1.2.1.4</t>
  </si>
  <si>
    <t>1.2.1.5</t>
  </si>
  <si>
    <t>целевого характера, из них:</t>
  </si>
  <si>
    <t>нецелевого характера, из них:</t>
  </si>
  <si>
    <t>3.1.1</t>
  </si>
  <si>
    <t>2025 год</t>
  </si>
  <si>
    <t>2026 год</t>
  </si>
  <si>
    <t>доходы от возврата остатков (2.18)</t>
  </si>
  <si>
    <t>х</t>
  </si>
  <si>
    <t>налоговые и неналоговые (1.00), в том числе:</t>
  </si>
  <si>
    <t>прочие БП (2.07)</t>
  </si>
  <si>
    <t>(подпись)</t>
  </si>
  <si>
    <t>Приложение</t>
  </si>
  <si>
    <r>
      <t xml:space="preserve">Уровень долговой нагрузки, </t>
    </r>
    <r>
      <rPr>
        <i/>
        <sz val="14"/>
        <color rgb="FF000000"/>
        <rFont val="Times New Roman"/>
        <family val="1"/>
        <charset val="204"/>
      </rPr>
      <t>процентов</t>
    </r>
  </si>
  <si>
    <t>суммы подлежащие исключению, из них:</t>
  </si>
  <si>
    <t>проценты за пользование кредитами, предоставленными из бюджета МО местным бюджетам</t>
  </si>
  <si>
    <t>субсидии (2.02.2)</t>
  </si>
  <si>
    <t>субвенции (2.02.3)</t>
  </si>
  <si>
    <t>ИМБТ (2.02.4)</t>
  </si>
  <si>
    <t>прочие БП от других бюджетов бюджетной системы РФ(2.02.9)</t>
  </si>
  <si>
    <t>ст. 142.3 БК РФ (субсидии из бюджета МО местным бюджетам); 
ст. 142.4 (ИМБТ бюджетам поселений из бюджета МР); 
ст. 142.5 БК РФ (ИМБТ из бюджета поселений бюджетам МР)</t>
  </si>
  <si>
    <t>1.2.1.6</t>
  </si>
  <si>
    <t>1.2.1.7</t>
  </si>
  <si>
    <t>1.2.1.8</t>
  </si>
  <si>
    <t>2027 год</t>
  </si>
  <si>
    <r>
      <t xml:space="preserve">Объем муниципального долга </t>
    </r>
    <r>
      <rPr>
        <i/>
        <sz val="14"/>
        <color rgb="FF000000"/>
        <rFont val="Times New Roman"/>
        <family val="1"/>
        <charset val="204"/>
      </rPr>
      <t>(на конец года), из них:</t>
    </r>
  </si>
  <si>
    <t>рыночные заимствования</t>
  </si>
  <si>
    <t>бюджетные кредиты</t>
  </si>
  <si>
    <t>3.1.2</t>
  </si>
  <si>
    <t>4.</t>
  </si>
  <si>
    <t>4.1</t>
  </si>
  <si>
    <t>Справочно расходы:</t>
  </si>
  <si>
    <t>3.3</t>
  </si>
  <si>
    <t>Расходы на обслуживание муниципального долга</t>
  </si>
  <si>
    <t>4.1.1</t>
  </si>
  <si>
    <t>4.1.2</t>
  </si>
  <si>
    <t>4.1.3</t>
  </si>
  <si>
    <t>1.1</t>
  </si>
  <si>
    <t>1.2</t>
  </si>
  <si>
    <t>ст. 142.1 БК РФ (дотация на выравнивание поселений 
из бюджета МР)</t>
  </si>
  <si>
    <r>
      <t xml:space="preserve">Объем консолидированного бюджета муниципального района 
(бюджета городского округа) </t>
    </r>
    <r>
      <rPr>
        <sz val="14"/>
        <color rgb="FF3333FF"/>
        <rFont val="Times New Roman"/>
        <family val="1"/>
        <charset val="204"/>
      </rPr>
      <t>(без учета внутренних оборотов),</t>
    </r>
    <r>
      <rPr>
        <sz val="14"/>
        <color rgb="FF000000"/>
        <rFont val="Times New Roman"/>
        <family val="1"/>
        <charset val="204"/>
      </rPr>
      <t xml:space="preserve"> (рублей) </t>
    </r>
  </si>
  <si>
    <t>БП от государственных (муниципальных) организаций (2.03)</t>
  </si>
  <si>
    <t>2.3</t>
  </si>
  <si>
    <t>расходы в разрезе разделов, в том числе:</t>
  </si>
  <si>
    <t>2.3.1</t>
  </si>
  <si>
    <t>01 00 Общегосударственные вопросы</t>
  </si>
  <si>
    <t>2.3.2</t>
  </si>
  <si>
    <t>02 00 Национальная оборона</t>
  </si>
  <si>
    <t>2.3.3</t>
  </si>
  <si>
    <t>03 00 Национальная безопасность и правоохранительная деятельность</t>
  </si>
  <si>
    <t>2.3.4</t>
  </si>
  <si>
    <t>04 00 Национальная экономика</t>
  </si>
  <si>
    <t>2.3.5</t>
  </si>
  <si>
    <t>2.3.6</t>
  </si>
  <si>
    <t>05 00 Жилищно-коммунальное хозяйство</t>
  </si>
  <si>
    <t>2.3.7</t>
  </si>
  <si>
    <t>06 00 Охрана окружающей среды</t>
  </si>
  <si>
    <t>2.3.8</t>
  </si>
  <si>
    <t>07 00 Образование</t>
  </si>
  <si>
    <t>2.3.9</t>
  </si>
  <si>
    <t>08 00 Культура, кинематография</t>
  </si>
  <si>
    <t>2.3.10</t>
  </si>
  <si>
    <t>09 00 Здравоохранение</t>
  </si>
  <si>
    <t>2.3.11</t>
  </si>
  <si>
    <t>10 00 Социальная политика</t>
  </si>
  <si>
    <t>2.3.12</t>
  </si>
  <si>
    <t>11 00 Физическая культура и спорт</t>
  </si>
  <si>
    <t>2.3.13</t>
  </si>
  <si>
    <t>12 00 Средства массовой информации</t>
  </si>
  <si>
    <t>2.3.14</t>
  </si>
  <si>
    <t>13 00 Обслуживание государственного (муниципального) долга</t>
  </si>
  <si>
    <t>2.3.15</t>
  </si>
  <si>
    <t>14 00 Межбюджетные трансферты общего характера бюджетам бюджетной системы Российской Федерации</t>
  </si>
  <si>
    <t>Условно-утвержденные расходы</t>
  </si>
  <si>
    <t xml:space="preserve">Доходы п.1 </t>
  </si>
  <si>
    <t>ННД п. 1.1</t>
  </si>
  <si>
    <t>БП п. 1.2</t>
  </si>
  <si>
    <t>целевого п. 1.2.2</t>
  </si>
  <si>
    <t>нецелевого п. 1.2.3</t>
  </si>
  <si>
    <t>субвенции - данные Закона</t>
  </si>
  <si>
    <t>дотация на вырав-е - данные Закона</t>
  </si>
  <si>
    <t>дотация на сбал-ть - данные Закона</t>
  </si>
  <si>
    <t>контроль субвенции</t>
  </si>
  <si>
    <t>контроль дот на вырав-е</t>
  </si>
  <si>
    <t>контроль дот на сбалан-ть</t>
  </si>
  <si>
    <t>контроль 2.02</t>
  </si>
  <si>
    <t>Расходы п. 2</t>
  </si>
  <si>
    <t>Расходы п. 2.3</t>
  </si>
  <si>
    <t>п. 2 = п. 2.3</t>
  </si>
  <si>
    <t>МБТ РзПрз 14 п. 2.3.14</t>
  </si>
  <si>
    <t>УУР</t>
  </si>
  <si>
    <t>Профицит/дефицит бюджета п. 3</t>
  </si>
  <si>
    <t>Контроль по СПРАВОЧНО</t>
  </si>
  <si>
    <t>ВО п. 4.1</t>
  </si>
  <si>
    <t>субвенция на дотацию - данные Закона</t>
  </si>
  <si>
    <t>субсидии, ИМБТ п. 4.1.2</t>
  </si>
  <si>
    <t>% за пользование кредитами</t>
  </si>
  <si>
    <t>контроль дотац на вырав поселениям п. 4.1.1</t>
  </si>
  <si>
    <t>контроль субсидии, ИМБТ п. 4.1.2</t>
  </si>
  <si>
    <t>контроль % за пользование кредитами</t>
  </si>
  <si>
    <t>Динамика расходов</t>
  </si>
  <si>
    <t>безвозмездные поступления от других бюджетов 
бюджетной системы РФ (2.02)</t>
  </si>
  <si>
    <t>безвозмездные поступления (2.00) всего</t>
  </si>
  <si>
    <t>перечисления для осуществления возврата (зачета) излишне уплаченных или излишне взысканных сумм (2.08)</t>
  </si>
  <si>
    <t>1.2.1.9</t>
  </si>
  <si>
    <t>субсидии - данные Закона</t>
  </si>
  <si>
    <t>контроль субсидии</t>
  </si>
  <si>
    <t>единый налог на вмененный доход</t>
  </si>
  <si>
    <t>1.1.13</t>
  </si>
  <si>
    <t>доходы от использования имущества</t>
  </si>
  <si>
    <t>1.1.14</t>
  </si>
  <si>
    <t>платежи при пользовании природными ресурсами</t>
  </si>
  <si>
    <t>1.1.15</t>
  </si>
  <si>
    <t>доходы от оказания платных услуг (работ) и компенсации затрат</t>
  </si>
  <si>
    <t>1.1.16</t>
  </si>
  <si>
    <t>доходы от продажи активов</t>
  </si>
  <si>
    <t>1.1.17</t>
  </si>
  <si>
    <t>административные платежи и сборы</t>
  </si>
  <si>
    <t>1.1.18</t>
  </si>
  <si>
    <t>штрафы, санкции, возмещение ущерба</t>
  </si>
  <si>
    <t>1.1.19</t>
  </si>
  <si>
    <t>прочие неналоговые доходы</t>
  </si>
  <si>
    <t xml:space="preserve">ОСНОВНЫЕ ПАРАМЕТРЫ
 проекта консолидированного бюджета Изюмовского сельского поселения Шербакульского муниципального района Омской области 
на 2025 год и на плановый период 2026 и 2027 годов </t>
  </si>
  <si>
    <t>Исполнитель Белявская Елена Ивановна, номер телефона: (38177)3-51-55</t>
  </si>
  <si>
    <t>Руководитель финансового органа Изюмовского сельского поселения Шербакульского муниципального района __________________________ Воробьева Е.С.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</si>
</sst>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0&quot; &quot;;[Red]&quot;-&quot;#,##0.00&quot; &quot;"/>
    <numFmt numFmtId="165" formatCode="#,##0.0"/>
    <numFmt numFmtId="166" formatCode="#,##0.00_ ;[Red]\-#,##0.00\ "/>
  </numFmts>
  <fonts count="23"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8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3333F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3333FF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D7E4BC"/>
        <bgColor rgb="FFD7E4B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rgb="FFD7E4BC"/>
      </patternFill>
    </fill>
    <fill>
      <patternFill patternType="solid">
        <fgColor rgb="FFD7E4BC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0" fontId="1" fillId="0" borderId="0" applyNumberFormat="0" applyBorder="0" applyProtection="0"/>
    <xf numFmtId="43" fontId="6" fillId="0" borderId="0" applyFont="0" applyFill="0" applyBorder="0" applyAlignment="0" applyProtection="0"/>
  </cellStyleXfs>
  <cellXfs count="131">
    <xf numFmtId="0" fontId="0" fillId="0" borderId="0" xfId="0"/>
    <xf numFmtId="0" fontId="7" fillId="0" borderId="0" xfId="0" applyFont="1" applyProtection="1"/>
    <xf numFmtId="165" fontId="2" fillId="0" borderId="5" xfId="0" applyNumberFormat="1" applyFont="1" applyFill="1" applyBorder="1" applyAlignment="1" applyProtection="1">
      <alignment horizontal="center" vertical="center" wrapText="1"/>
    </xf>
    <xf numFmtId="49" fontId="8" fillId="2" borderId="5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Protection="1"/>
    <xf numFmtId="49" fontId="7" fillId="3" borderId="5" xfId="0" applyNumberFormat="1" applyFont="1" applyFill="1" applyBorder="1" applyAlignment="1" applyProtection="1">
      <alignment horizontal="center" vertical="center"/>
    </xf>
    <xf numFmtId="0" fontId="7" fillId="3" borderId="0" xfId="0" applyFont="1" applyFill="1" applyProtection="1"/>
    <xf numFmtId="0" fontId="9" fillId="0" borderId="0" xfId="0" applyFont="1" applyProtection="1"/>
    <xf numFmtId="0" fontId="7" fillId="0" borderId="0" xfId="0" applyFont="1" applyFill="1" applyProtection="1"/>
    <xf numFmtId="49" fontId="7" fillId="0" borderId="5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Protection="1"/>
    <xf numFmtId="0" fontId="9" fillId="4" borderId="0" xfId="0" applyFont="1" applyFill="1" applyProtection="1"/>
    <xf numFmtId="49" fontId="7" fillId="4" borderId="5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Protection="1"/>
    <xf numFmtId="49" fontId="8" fillId="0" borderId="5" xfId="0" applyNumberFormat="1" applyFont="1" applyBorder="1" applyAlignment="1" applyProtection="1">
      <alignment horizontal="center" vertical="center"/>
    </xf>
    <xf numFmtId="166" fontId="3" fillId="0" borderId="1" xfId="2" applyNumberFormat="1" applyFont="1" applyFill="1" applyBorder="1" applyAlignment="1" applyProtection="1">
      <alignment horizontal="center" vertical="center"/>
      <protection locked="0"/>
    </xf>
    <xf numFmtId="166" fontId="3" fillId="0" borderId="3" xfId="2" applyNumberFormat="1" applyFont="1" applyFill="1" applyBorder="1" applyAlignment="1" applyProtection="1">
      <alignment horizontal="center" vertical="center"/>
      <protection locked="0"/>
    </xf>
    <xf numFmtId="166" fontId="3" fillId="0" borderId="5" xfId="2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</xf>
    <xf numFmtId="0" fontId="7" fillId="0" borderId="0" xfId="0" applyFont="1" applyProtection="1">
      <protection locked="0"/>
    </xf>
    <xf numFmtId="166" fontId="7" fillId="0" borderId="0" xfId="0" applyNumberFormat="1" applyFont="1" applyAlignment="1" applyProtection="1">
      <alignment horizontal="center" vertical="center"/>
    </xf>
    <xf numFmtId="0" fontId="13" fillId="0" borderId="0" xfId="0" applyFont="1" applyFill="1" applyProtection="1"/>
    <xf numFmtId="166" fontId="13" fillId="0" borderId="0" xfId="0" applyNumberFormat="1" applyFont="1" applyFill="1" applyAlignment="1" applyProtection="1">
      <alignment horizontal="right"/>
    </xf>
    <xf numFmtId="166" fontId="13" fillId="0" borderId="0" xfId="0" applyNumberFormat="1" applyFont="1" applyFill="1" applyProtection="1"/>
    <xf numFmtId="0" fontId="14" fillId="0" borderId="0" xfId="0" applyFont="1" applyFill="1" applyAlignment="1" applyProtection="1">
      <alignment horizontal="right"/>
    </xf>
    <xf numFmtId="43" fontId="13" fillId="0" borderId="0" xfId="2" applyFont="1" applyFill="1" applyProtection="1"/>
    <xf numFmtId="49" fontId="7" fillId="3" borderId="5" xfId="0" applyNumberFormat="1" applyFont="1" applyFill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9" fillId="0" borderId="5" xfId="0" applyNumberFormat="1" applyFont="1" applyBorder="1" applyAlignment="1" applyProtection="1">
      <alignment horizontal="center" vertical="center"/>
      <protection locked="0"/>
    </xf>
    <xf numFmtId="49" fontId="9" fillId="0" borderId="4" xfId="0" applyNumberFormat="1" applyFont="1" applyFill="1" applyBorder="1" applyAlignment="1" applyProtection="1">
      <alignment horizontal="center" vertical="center"/>
      <protection locked="0"/>
    </xf>
    <xf numFmtId="49" fontId="9" fillId="0" borderId="5" xfId="0" applyNumberFormat="1" applyFont="1" applyFill="1" applyBorder="1" applyAlignment="1" applyProtection="1">
      <alignment horizontal="center" vertical="center"/>
      <protection locked="0"/>
    </xf>
    <xf numFmtId="49" fontId="8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</xf>
    <xf numFmtId="164" fontId="5" fillId="0" borderId="0" xfId="0" applyNumberFormat="1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3" fillId="2" borderId="5" xfId="0" applyFont="1" applyFill="1" applyBorder="1" applyAlignment="1" applyProtection="1">
      <alignment vertical="top" wrapText="1"/>
    </xf>
    <xf numFmtId="0" fontId="2" fillId="3" borderId="5" xfId="0" applyFont="1" applyFill="1" applyBorder="1" applyAlignment="1" applyProtection="1">
      <alignment horizontal="left" vertical="top" wrapText="1"/>
    </xf>
    <xf numFmtId="0" fontId="2" fillId="0" borderId="12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Fill="1" applyBorder="1" applyAlignment="1" applyProtection="1">
      <alignment horizontal="right" vertical="top" wrapText="1"/>
      <protection locked="0"/>
    </xf>
    <xf numFmtId="0" fontId="2" fillId="0" borderId="2" xfId="0" applyFont="1" applyFill="1" applyBorder="1" applyAlignment="1" applyProtection="1">
      <alignment horizontal="left" vertical="top" wrapText="1"/>
      <protection locked="0"/>
    </xf>
    <xf numFmtId="0" fontId="2" fillId="3" borderId="2" xfId="0" applyFont="1" applyFill="1" applyBorder="1" applyAlignment="1" applyProtection="1">
      <alignment horizontal="left" vertical="top" wrapText="1"/>
    </xf>
    <xf numFmtId="0" fontId="5" fillId="0" borderId="7" xfId="0" applyFont="1" applyFill="1" applyBorder="1" applyAlignment="1" applyProtection="1">
      <alignment horizontal="right" vertical="top" wrapText="1"/>
      <protection locked="0"/>
    </xf>
    <xf numFmtId="0" fontId="5" fillId="0" borderId="5" xfId="0" applyFont="1" applyFill="1" applyBorder="1" applyAlignment="1" applyProtection="1">
      <alignment horizontal="right" vertical="top" wrapText="1"/>
      <protection locked="0"/>
    </xf>
    <xf numFmtId="0" fontId="3" fillId="2" borderId="2" xfId="0" applyFont="1" applyFill="1" applyBorder="1" applyAlignment="1" applyProtection="1">
      <alignment vertical="top" wrapText="1"/>
    </xf>
    <xf numFmtId="0" fontId="2" fillId="3" borderId="2" xfId="0" applyFont="1" applyFill="1" applyBorder="1" applyAlignment="1" applyProtection="1">
      <alignment vertical="top" wrapText="1"/>
      <protection locked="0"/>
    </xf>
    <xf numFmtId="0" fontId="3" fillId="2" borderId="2" xfId="0" applyFont="1" applyFill="1" applyBorder="1" applyAlignment="1" applyProtection="1">
      <alignment horizontal="left" vertical="top" wrapText="1"/>
    </xf>
    <xf numFmtId="0" fontId="3" fillId="0" borderId="2" xfId="0" applyFont="1" applyBorder="1" applyAlignment="1" applyProtection="1">
      <alignment vertical="top"/>
    </xf>
    <xf numFmtId="0" fontId="18" fillId="0" borderId="0" xfId="0" applyFont="1" applyBorder="1" applyAlignment="1" applyProtection="1">
      <alignment horizontal="center" vertical="center"/>
      <protection locked="0"/>
    </xf>
    <xf numFmtId="0" fontId="19" fillId="0" borderId="0" xfId="0" applyFont="1" applyBorder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right"/>
      <protection locked="0"/>
    </xf>
    <xf numFmtId="166" fontId="3" fillId="2" borderId="5" xfId="0" applyNumberFormat="1" applyFont="1" applyFill="1" applyBorder="1" applyAlignment="1" applyProtection="1">
      <alignment horizontal="center" vertical="center"/>
    </xf>
    <xf numFmtId="166" fontId="3" fillId="3" borderId="5" xfId="0" applyNumberFormat="1" applyFont="1" applyFill="1" applyBorder="1" applyAlignment="1" applyProtection="1">
      <alignment horizontal="center" vertical="center"/>
    </xf>
    <xf numFmtId="166" fontId="2" fillId="0" borderId="11" xfId="0" applyNumberFormat="1" applyFont="1" applyFill="1" applyBorder="1" applyAlignment="1" applyProtection="1">
      <alignment horizontal="center" vertical="center"/>
      <protection locked="0"/>
    </xf>
    <xf numFmtId="166" fontId="2" fillId="0" borderId="13" xfId="0" applyNumberFormat="1" applyFont="1" applyFill="1" applyBorder="1" applyAlignment="1" applyProtection="1">
      <alignment horizontal="center" vertical="center"/>
      <protection locked="0"/>
    </xf>
    <xf numFmtId="166" fontId="2" fillId="0" borderId="6" xfId="0" applyNumberFormat="1" applyFont="1" applyFill="1" applyBorder="1" applyAlignment="1" applyProtection="1">
      <alignment horizontal="center" vertical="center"/>
      <protection locked="0"/>
    </xf>
    <xf numFmtId="166" fontId="5" fillId="0" borderId="1" xfId="0" applyNumberFormat="1" applyFont="1" applyFill="1" applyBorder="1" applyAlignment="1" applyProtection="1">
      <alignment horizontal="center" vertical="center"/>
      <protection locked="0"/>
    </xf>
    <xf numFmtId="166" fontId="5" fillId="0" borderId="5" xfId="0" applyNumberFormat="1" applyFont="1" applyFill="1" applyBorder="1" applyAlignment="1" applyProtection="1">
      <alignment horizontal="center" vertical="center"/>
      <protection locked="0"/>
    </xf>
    <xf numFmtId="166" fontId="2" fillId="0" borderId="1" xfId="0" applyNumberFormat="1" applyFont="1" applyFill="1" applyBorder="1" applyAlignment="1" applyProtection="1">
      <alignment horizontal="center" vertical="center"/>
      <protection locked="0"/>
    </xf>
    <xf numFmtId="166" fontId="2" fillId="0" borderId="3" xfId="0" applyNumberFormat="1" applyFont="1" applyFill="1" applyBorder="1" applyAlignment="1" applyProtection="1">
      <alignment horizontal="center" vertical="center"/>
      <protection locked="0"/>
    </xf>
    <xf numFmtId="166" fontId="2" fillId="0" borderId="5" xfId="0" applyNumberFormat="1" applyFont="1" applyFill="1" applyBorder="1" applyAlignment="1" applyProtection="1">
      <alignment horizontal="center" vertical="center"/>
      <protection locked="0"/>
    </xf>
    <xf numFmtId="166" fontId="3" fillId="3" borderId="1" xfId="0" applyNumberFormat="1" applyFont="1" applyFill="1" applyBorder="1" applyAlignment="1" applyProtection="1">
      <alignment horizontal="center" vertical="center"/>
    </xf>
    <xf numFmtId="166" fontId="3" fillId="0" borderId="3" xfId="0" applyNumberFormat="1" applyFont="1" applyFill="1" applyBorder="1" applyAlignment="1" applyProtection="1">
      <alignment horizontal="center" vertical="center"/>
    </xf>
    <xf numFmtId="166" fontId="5" fillId="0" borderId="8" xfId="0" applyNumberFormat="1" applyFont="1" applyFill="1" applyBorder="1" applyAlignment="1" applyProtection="1">
      <alignment horizontal="center" vertical="center"/>
      <protection locked="0"/>
    </xf>
    <xf numFmtId="166" fontId="5" fillId="0" borderId="9" xfId="0" applyNumberFormat="1" applyFont="1" applyFill="1" applyBorder="1" applyAlignment="1" applyProtection="1">
      <alignment horizontal="center" vertical="center"/>
      <protection locked="0"/>
    </xf>
    <xf numFmtId="166" fontId="3" fillId="2" borderId="1" xfId="0" applyNumberFormat="1" applyFont="1" applyFill="1" applyBorder="1" applyAlignment="1" applyProtection="1">
      <alignment horizontal="center" vertical="center"/>
    </xf>
    <xf numFmtId="166" fontId="2" fillId="3" borderId="1" xfId="0" applyNumberFormat="1" applyFont="1" applyFill="1" applyBorder="1" applyAlignment="1" applyProtection="1">
      <alignment horizontal="center" vertical="center"/>
      <protection locked="0"/>
    </xf>
    <xf numFmtId="166" fontId="2" fillId="3" borderId="3" xfId="0" applyNumberFormat="1" applyFont="1" applyFill="1" applyBorder="1" applyAlignment="1" applyProtection="1">
      <alignment horizontal="center" vertical="center"/>
      <protection locked="0"/>
    </xf>
    <xf numFmtId="166" fontId="2" fillId="3" borderId="5" xfId="0" applyNumberFormat="1" applyFont="1" applyFill="1" applyBorder="1" applyAlignment="1" applyProtection="1">
      <alignment horizontal="center" vertical="center"/>
      <protection locked="0"/>
    </xf>
    <xf numFmtId="166" fontId="3" fillId="0" borderId="1" xfId="0" applyNumberFormat="1" applyFont="1" applyFill="1" applyBorder="1" applyAlignment="1" applyProtection="1">
      <alignment horizontal="center" vertical="center"/>
    </xf>
    <xf numFmtId="166" fontId="3" fillId="0" borderId="5" xfId="0" applyNumberFormat="1" applyFont="1" applyFill="1" applyBorder="1" applyAlignment="1" applyProtection="1">
      <alignment horizontal="center" vertical="center"/>
    </xf>
    <xf numFmtId="49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right" vertical="top" wrapText="1"/>
      <protection locked="0"/>
    </xf>
    <xf numFmtId="166" fontId="10" fillId="0" borderId="1" xfId="0" applyNumberFormat="1" applyFont="1" applyFill="1" applyBorder="1" applyAlignment="1" applyProtection="1">
      <alignment horizontal="center" vertical="center"/>
      <protection locked="0"/>
    </xf>
    <xf numFmtId="166" fontId="10" fillId="0" borderId="5" xfId="0" applyNumberFormat="1" applyFont="1" applyFill="1" applyBorder="1" applyAlignment="1" applyProtection="1">
      <alignment horizontal="center" vertical="center"/>
      <protection locked="0"/>
    </xf>
    <xf numFmtId="166" fontId="10" fillId="0" borderId="3" xfId="0" applyNumberFormat="1" applyFont="1" applyFill="1" applyBorder="1" applyAlignment="1" applyProtection="1">
      <alignment horizontal="center" vertical="center"/>
      <protection locked="0"/>
    </xf>
    <xf numFmtId="166" fontId="5" fillId="0" borderId="11" xfId="0" applyNumberFormat="1" applyFont="1" applyFill="1" applyBorder="1" applyAlignment="1" applyProtection="1">
      <alignment horizontal="center" vertical="center"/>
      <protection locked="0"/>
    </xf>
    <xf numFmtId="166" fontId="7" fillId="0" borderId="0" xfId="0" applyNumberFormat="1" applyFont="1" applyFill="1" applyProtection="1"/>
    <xf numFmtId="0" fontId="3" fillId="0" borderId="5" xfId="0" applyFont="1" applyBorder="1" applyAlignment="1" applyProtection="1">
      <alignment vertical="top"/>
      <protection locked="0"/>
    </xf>
    <xf numFmtId="0" fontId="5" fillId="0" borderId="5" xfId="0" applyFont="1" applyFill="1" applyBorder="1" applyAlignment="1" applyProtection="1">
      <alignment horizontal="right" vertical="top"/>
      <protection locked="0"/>
    </xf>
    <xf numFmtId="49" fontId="5" fillId="0" borderId="5" xfId="0" applyNumberFormat="1" applyFont="1" applyFill="1" applyBorder="1" applyAlignment="1" applyProtection="1">
      <alignment horizontal="left" vertical="top"/>
    </xf>
    <xf numFmtId="49" fontId="5" fillId="0" borderId="2" xfId="0" applyNumberFormat="1" applyFont="1" applyFill="1" applyBorder="1" applyAlignment="1" applyProtection="1">
      <alignment horizontal="right" vertical="top" wrapText="1"/>
      <protection locked="0"/>
    </xf>
    <xf numFmtId="166" fontId="5" fillId="0" borderId="3" xfId="0" applyNumberFormat="1" applyFont="1" applyFill="1" applyBorder="1" applyAlignment="1" applyProtection="1">
      <alignment horizontal="center" vertical="center"/>
      <protection locked="0"/>
    </xf>
    <xf numFmtId="49" fontId="10" fillId="0" borderId="2" xfId="0" applyNumberFormat="1" applyFont="1" applyFill="1" applyBorder="1" applyAlignment="1" applyProtection="1">
      <alignment horizontal="right" vertical="top" wrapText="1"/>
      <protection locked="0"/>
    </xf>
    <xf numFmtId="49" fontId="15" fillId="0" borderId="2" xfId="0" applyNumberFormat="1" applyFont="1" applyFill="1" applyBorder="1" applyAlignment="1" applyProtection="1">
      <alignment horizontal="left" vertical="top" wrapText="1"/>
      <protection locked="0"/>
    </xf>
    <xf numFmtId="49" fontId="7" fillId="5" borderId="5" xfId="0" applyNumberFormat="1" applyFont="1" applyFill="1" applyBorder="1" applyAlignment="1" applyProtection="1">
      <alignment horizontal="center" vertical="center"/>
      <protection locked="0"/>
    </xf>
    <xf numFmtId="49" fontId="11" fillId="5" borderId="2" xfId="0" applyNumberFormat="1" applyFont="1" applyFill="1" applyBorder="1" applyAlignment="1" applyProtection="1">
      <alignment horizontal="left" vertical="top" wrapText="1"/>
      <protection locked="0"/>
    </xf>
    <xf numFmtId="166" fontId="5" fillId="5" borderId="1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Border="1" applyAlignment="1" applyProtection="1">
      <protection locked="0"/>
    </xf>
    <xf numFmtId="49" fontId="7" fillId="6" borderId="5" xfId="0" applyNumberFormat="1" applyFont="1" applyFill="1" applyBorder="1" applyAlignment="1" applyProtection="1">
      <alignment horizontal="center" vertical="center"/>
    </xf>
    <xf numFmtId="0" fontId="2" fillId="6" borderId="5" xfId="0" applyFont="1" applyFill="1" applyBorder="1" applyAlignment="1" applyProtection="1">
      <alignment vertical="top" wrapText="1"/>
    </xf>
    <xf numFmtId="166" fontId="2" fillId="6" borderId="5" xfId="0" applyNumberFormat="1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vertical="top" wrapText="1"/>
      <protection locked="0"/>
    </xf>
    <xf numFmtId="166" fontId="13" fillId="0" borderId="0" xfId="0" applyNumberFormat="1" applyFont="1" applyFill="1" applyAlignment="1" applyProtection="1">
      <alignment horizontal="right" vertical="center"/>
    </xf>
    <xf numFmtId="166" fontId="14" fillId="0" borderId="0" xfId="0" applyNumberFormat="1" applyFont="1" applyFill="1" applyAlignment="1" applyProtection="1">
      <alignment horizontal="right"/>
    </xf>
    <xf numFmtId="166" fontId="21" fillId="0" borderId="0" xfId="0" applyNumberFormat="1" applyFont="1" applyFill="1" applyProtection="1"/>
    <xf numFmtId="166" fontId="21" fillId="0" borderId="0" xfId="0" applyNumberFormat="1" applyFont="1" applyFill="1" applyAlignment="1" applyProtection="1">
      <alignment horizontal="right"/>
    </xf>
    <xf numFmtId="166" fontId="22" fillId="0" borderId="0" xfId="0" applyNumberFormat="1" applyFont="1" applyFill="1" applyAlignment="1" applyProtection="1">
      <alignment horizontal="right" vertical="center"/>
    </xf>
    <xf numFmtId="166" fontId="13" fillId="0" borderId="0" xfId="2" applyNumberFormat="1" applyFont="1" applyFill="1" applyAlignment="1" applyProtection="1">
      <alignment horizontal="right" vertical="center"/>
    </xf>
    <xf numFmtId="0" fontId="13" fillId="7" borderId="0" xfId="0" applyFont="1" applyFill="1" applyAlignment="1" applyProtection="1">
      <alignment horizontal="center" vertical="center"/>
    </xf>
    <xf numFmtId="49" fontId="13" fillId="7" borderId="0" xfId="0" applyNumberFormat="1" applyFont="1" applyFill="1" applyAlignment="1" applyProtection="1">
      <alignment horizontal="right" vertical="center"/>
    </xf>
    <xf numFmtId="166" fontId="13" fillId="7" borderId="0" xfId="0" applyNumberFormat="1" applyFont="1" applyFill="1" applyAlignment="1" applyProtection="1">
      <alignment horizontal="right" vertical="center"/>
    </xf>
    <xf numFmtId="43" fontId="14" fillId="0" borderId="0" xfId="2" applyFont="1" applyFill="1" applyAlignment="1" applyProtection="1">
      <alignment horizontal="right"/>
    </xf>
    <xf numFmtId="43" fontId="14" fillId="0" borderId="0" xfId="0" applyNumberFormat="1" applyFont="1" applyFill="1" applyAlignment="1" applyProtection="1">
      <alignment horizontal="right"/>
    </xf>
    <xf numFmtId="0" fontId="13" fillId="7" borderId="0" xfId="0" applyFont="1" applyFill="1" applyProtection="1"/>
    <xf numFmtId="43" fontId="14" fillId="7" borderId="0" xfId="0" applyNumberFormat="1" applyFont="1" applyFill="1" applyAlignment="1" applyProtection="1">
      <alignment horizontal="right"/>
    </xf>
    <xf numFmtId="166" fontId="13" fillId="7" borderId="0" xfId="0" applyNumberFormat="1" applyFont="1" applyFill="1" applyAlignment="1" applyProtection="1">
      <alignment horizontal="right"/>
    </xf>
    <xf numFmtId="0" fontId="14" fillId="0" borderId="0" xfId="0" applyFont="1" applyAlignment="1" applyProtection="1">
      <alignment horizontal="right" vertical="center"/>
    </xf>
    <xf numFmtId="0" fontId="21" fillId="0" borderId="0" xfId="0" applyFont="1" applyFill="1" applyProtection="1"/>
    <xf numFmtId="166" fontId="22" fillId="0" borderId="0" xfId="0" applyNumberFormat="1" applyFont="1" applyFill="1" applyAlignment="1" applyProtection="1">
      <alignment horizontal="right"/>
    </xf>
    <xf numFmtId="0" fontId="21" fillId="0" borderId="0" xfId="0" applyFont="1" applyFill="1" applyAlignment="1" applyProtection="1">
      <alignment horizontal="right"/>
    </xf>
    <xf numFmtId="0" fontId="5" fillId="0" borderId="0" xfId="0" applyFont="1" applyAlignment="1" applyProtection="1">
      <alignment horizontal="right"/>
    </xf>
    <xf numFmtId="166" fontId="7" fillId="0" borderId="0" xfId="0" applyNumberFormat="1" applyFont="1" applyAlignment="1" applyProtection="1">
      <alignment horizontal="right" vertical="center"/>
    </xf>
    <xf numFmtId="166" fontId="7" fillId="0" borderId="0" xfId="0" applyNumberFormat="1" applyFont="1" applyAlignment="1" applyProtection="1">
      <alignment horizontal="right"/>
    </xf>
    <xf numFmtId="49" fontId="13" fillId="4" borderId="5" xfId="0" applyNumberFormat="1" applyFont="1" applyFill="1" applyBorder="1" applyAlignment="1" applyProtection="1">
      <alignment horizontal="center" vertical="center"/>
    </xf>
    <xf numFmtId="0" fontId="11" fillId="4" borderId="2" xfId="0" applyFont="1" applyFill="1" applyBorder="1" applyAlignment="1" applyProtection="1">
      <alignment horizontal="left" vertical="top" wrapText="1"/>
    </xf>
    <xf numFmtId="166" fontId="15" fillId="4" borderId="1" xfId="0" applyNumberFormat="1" applyFont="1" applyFill="1" applyBorder="1" applyAlignment="1" applyProtection="1">
      <alignment horizontal="center" vertical="center"/>
    </xf>
    <xf numFmtId="0" fontId="2" fillId="4" borderId="2" xfId="0" applyFont="1" applyFill="1" applyBorder="1" applyAlignment="1" applyProtection="1">
      <alignment horizontal="left" vertical="top" wrapText="1"/>
    </xf>
    <xf numFmtId="166" fontId="3" fillId="4" borderId="3" xfId="0" applyNumberFormat="1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left" vertical="top" wrapText="1"/>
    </xf>
    <xf numFmtId="166" fontId="3" fillId="0" borderId="11" xfId="0" applyNumberFormat="1" applyFont="1" applyFill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right" vertical="top" wrapText="1"/>
      <protection locked="0"/>
    </xf>
    <xf numFmtId="166" fontId="2" fillId="0" borderId="1" xfId="0" applyNumberFormat="1" applyFont="1" applyFill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</cellXfs>
  <cellStyles count="3">
    <cellStyle name="Обычный" xfId="0" builtinId="0" customBuiltin="1"/>
    <cellStyle name="Обычный 2" xfId="1"/>
    <cellStyle name="Финансовый" xfId="2" builtinId="3"/>
  </cellStyles>
  <dxfs count="0"/>
  <tableStyles count="0" defaultTableStyle="TableStyleMedium9" defaultPivotStyle="PivotStyleLight16"/>
  <colors>
    <mruColors>
      <color rgb="FF3333FF"/>
      <color rgb="FFD7E4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27"/>
  <sheetViews>
    <sheetView tabSelected="1" view="pageBreakPreview" zoomScale="80" zoomScaleNormal="60" zoomScaleSheetLayoutView="80" workbookViewId="0">
      <pane xSplit="2" ySplit="5" topLeftCell="C42" activePane="bottomRight" state="frozen"/>
      <selection pane="topRight" activeCell="C1" sqref="C1"/>
      <selection pane="bottomLeft" activeCell="A6" sqref="A6"/>
      <selection pane="bottomRight" activeCell="E47" sqref="E47"/>
    </sheetView>
  </sheetViews>
  <sheetFormatPr defaultRowHeight="15"/>
  <cols>
    <col min="1" max="1" width="9.28515625" style="1" customWidth="1"/>
    <col min="2" max="2" width="90.5703125" style="1" customWidth="1"/>
    <col min="3" max="5" width="30.140625" style="1" customWidth="1"/>
    <col min="6" max="9" width="7.85546875" style="1" customWidth="1"/>
    <col min="10" max="238" width="9.140625" style="1"/>
    <col min="239" max="239" width="14.140625" style="1" customWidth="1"/>
    <col min="240" max="240" width="57.28515625" style="1" customWidth="1"/>
    <col min="241" max="256" width="27" style="1" customWidth="1"/>
    <col min="257" max="494" width="9.140625" style="1"/>
    <col min="495" max="495" width="14.140625" style="1" customWidth="1"/>
    <col min="496" max="496" width="57.28515625" style="1" customWidth="1"/>
    <col min="497" max="512" width="27" style="1" customWidth="1"/>
    <col min="513" max="750" width="9.140625" style="1"/>
    <col min="751" max="751" width="14.140625" style="1" customWidth="1"/>
    <col min="752" max="752" width="57.28515625" style="1" customWidth="1"/>
    <col min="753" max="768" width="27" style="1" customWidth="1"/>
    <col min="769" max="1006" width="9.140625" style="1"/>
    <col min="1007" max="1007" width="14.140625" style="1" customWidth="1"/>
    <col min="1008" max="1008" width="57.28515625" style="1" customWidth="1"/>
    <col min="1009" max="1024" width="27" style="1" customWidth="1"/>
    <col min="1025" max="1262" width="9.140625" style="1"/>
    <col min="1263" max="1263" width="14.140625" style="1" customWidth="1"/>
    <col min="1264" max="1264" width="57.28515625" style="1" customWidth="1"/>
    <col min="1265" max="1280" width="27" style="1" customWidth="1"/>
    <col min="1281" max="1518" width="9.140625" style="1"/>
    <col min="1519" max="1519" width="14.140625" style="1" customWidth="1"/>
    <col min="1520" max="1520" width="57.28515625" style="1" customWidth="1"/>
    <col min="1521" max="1536" width="27" style="1" customWidth="1"/>
    <col min="1537" max="1774" width="9.140625" style="1"/>
    <col min="1775" max="1775" width="14.140625" style="1" customWidth="1"/>
    <col min="1776" max="1776" width="57.28515625" style="1" customWidth="1"/>
    <col min="1777" max="1792" width="27" style="1" customWidth="1"/>
    <col min="1793" max="2030" width="9.140625" style="1"/>
    <col min="2031" max="2031" width="14.140625" style="1" customWidth="1"/>
    <col min="2032" max="2032" width="57.28515625" style="1" customWidth="1"/>
    <col min="2033" max="2048" width="27" style="1" customWidth="1"/>
    <col min="2049" max="2286" width="9.140625" style="1"/>
    <col min="2287" max="2287" width="14.140625" style="1" customWidth="1"/>
    <col min="2288" max="2288" width="57.28515625" style="1" customWidth="1"/>
    <col min="2289" max="2304" width="27" style="1" customWidth="1"/>
    <col min="2305" max="2542" width="9.140625" style="1"/>
    <col min="2543" max="2543" width="14.140625" style="1" customWidth="1"/>
    <col min="2544" max="2544" width="57.28515625" style="1" customWidth="1"/>
    <col min="2545" max="2560" width="27" style="1" customWidth="1"/>
    <col min="2561" max="2798" width="9.140625" style="1"/>
    <col min="2799" max="2799" width="14.140625" style="1" customWidth="1"/>
    <col min="2800" max="2800" width="57.28515625" style="1" customWidth="1"/>
    <col min="2801" max="2816" width="27" style="1" customWidth="1"/>
    <col min="2817" max="3054" width="9.140625" style="1"/>
    <col min="3055" max="3055" width="14.140625" style="1" customWidth="1"/>
    <col min="3056" max="3056" width="57.28515625" style="1" customWidth="1"/>
    <col min="3057" max="3072" width="27" style="1" customWidth="1"/>
    <col min="3073" max="3310" width="9.140625" style="1"/>
    <col min="3311" max="3311" width="14.140625" style="1" customWidth="1"/>
    <col min="3312" max="3312" width="57.28515625" style="1" customWidth="1"/>
    <col min="3313" max="3328" width="27" style="1" customWidth="1"/>
    <col min="3329" max="3566" width="9.140625" style="1"/>
    <col min="3567" max="3567" width="14.140625" style="1" customWidth="1"/>
    <col min="3568" max="3568" width="57.28515625" style="1" customWidth="1"/>
    <col min="3569" max="3584" width="27" style="1" customWidth="1"/>
    <col min="3585" max="3822" width="9.140625" style="1"/>
    <col min="3823" max="3823" width="14.140625" style="1" customWidth="1"/>
    <col min="3824" max="3824" width="57.28515625" style="1" customWidth="1"/>
    <col min="3825" max="3840" width="27" style="1" customWidth="1"/>
    <col min="3841" max="4078" width="9.140625" style="1"/>
    <col min="4079" max="4079" width="14.140625" style="1" customWidth="1"/>
    <col min="4080" max="4080" width="57.28515625" style="1" customWidth="1"/>
    <col min="4081" max="4096" width="27" style="1" customWidth="1"/>
    <col min="4097" max="4334" width="9.140625" style="1"/>
    <col min="4335" max="4335" width="14.140625" style="1" customWidth="1"/>
    <col min="4336" max="4336" width="57.28515625" style="1" customWidth="1"/>
    <col min="4337" max="4352" width="27" style="1" customWidth="1"/>
    <col min="4353" max="4590" width="9.140625" style="1"/>
    <col min="4591" max="4591" width="14.140625" style="1" customWidth="1"/>
    <col min="4592" max="4592" width="57.28515625" style="1" customWidth="1"/>
    <col min="4593" max="4608" width="27" style="1" customWidth="1"/>
    <col min="4609" max="4846" width="9.140625" style="1"/>
    <col min="4847" max="4847" width="14.140625" style="1" customWidth="1"/>
    <col min="4848" max="4848" width="57.28515625" style="1" customWidth="1"/>
    <col min="4849" max="4864" width="27" style="1" customWidth="1"/>
    <col min="4865" max="5102" width="9.140625" style="1"/>
    <col min="5103" max="5103" width="14.140625" style="1" customWidth="1"/>
    <col min="5104" max="5104" width="57.28515625" style="1" customWidth="1"/>
    <col min="5105" max="5120" width="27" style="1" customWidth="1"/>
    <col min="5121" max="5358" width="9.140625" style="1"/>
    <col min="5359" max="5359" width="14.140625" style="1" customWidth="1"/>
    <col min="5360" max="5360" width="57.28515625" style="1" customWidth="1"/>
    <col min="5361" max="5376" width="27" style="1" customWidth="1"/>
    <col min="5377" max="5614" width="9.140625" style="1"/>
    <col min="5615" max="5615" width="14.140625" style="1" customWidth="1"/>
    <col min="5616" max="5616" width="57.28515625" style="1" customWidth="1"/>
    <col min="5617" max="5632" width="27" style="1" customWidth="1"/>
    <col min="5633" max="5870" width="9.140625" style="1"/>
    <col min="5871" max="5871" width="14.140625" style="1" customWidth="1"/>
    <col min="5872" max="5872" width="57.28515625" style="1" customWidth="1"/>
    <col min="5873" max="5888" width="27" style="1" customWidth="1"/>
    <col min="5889" max="6126" width="9.140625" style="1"/>
    <col min="6127" max="6127" width="14.140625" style="1" customWidth="1"/>
    <col min="6128" max="6128" width="57.28515625" style="1" customWidth="1"/>
    <col min="6129" max="6144" width="27" style="1" customWidth="1"/>
    <col min="6145" max="6382" width="9.140625" style="1"/>
    <col min="6383" max="6383" width="14.140625" style="1" customWidth="1"/>
    <col min="6384" max="6384" width="57.28515625" style="1" customWidth="1"/>
    <col min="6385" max="6400" width="27" style="1" customWidth="1"/>
    <col min="6401" max="6638" width="9.140625" style="1"/>
    <col min="6639" max="6639" width="14.140625" style="1" customWidth="1"/>
    <col min="6640" max="6640" width="57.28515625" style="1" customWidth="1"/>
    <col min="6641" max="6656" width="27" style="1" customWidth="1"/>
    <col min="6657" max="6894" width="9.140625" style="1"/>
    <col min="6895" max="6895" width="14.140625" style="1" customWidth="1"/>
    <col min="6896" max="6896" width="57.28515625" style="1" customWidth="1"/>
    <col min="6897" max="6912" width="27" style="1" customWidth="1"/>
    <col min="6913" max="7150" width="9.140625" style="1"/>
    <col min="7151" max="7151" width="14.140625" style="1" customWidth="1"/>
    <col min="7152" max="7152" width="57.28515625" style="1" customWidth="1"/>
    <col min="7153" max="7168" width="27" style="1" customWidth="1"/>
    <col min="7169" max="7406" width="9.140625" style="1"/>
    <col min="7407" max="7407" width="14.140625" style="1" customWidth="1"/>
    <col min="7408" max="7408" width="57.28515625" style="1" customWidth="1"/>
    <col min="7409" max="7424" width="27" style="1" customWidth="1"/>
    <col min="7425" max="7662" width="9.140625" style="1"/>
    <col min="7663" max="7663" width="14.140625" style="1" customWidth="1"/>
    <col min="7664" max="7664" width="57.28515625" style="1" customWidth="1"/>
    <col min="7665" max="7680" width="27" style="1" customWidth="1"/>
    <col min="7681" max="7918" width="9.140625" style="1"/>
    <col min="7919" max="7919" width="14.140625" style="1" customWidth="1"/>
    <col min="7920" max="7920" width="57.28515625" style="1" customWidth="1"/>
    <col min="7921" max="7936" width="27" style="1" customWidth="1"/>
    <col min="7937" max="8174" width="9.140625" style="1"/>
    <col min="8175" max="8175" width="14.140625" style="1" customWidth="1"/>
    <col min="8176" max="8176" width="57.28515625" style="1" customWidth="1"/>
    <col min="8177" max="8192" width="27" style="1" customWidth="1"/>
    <col min="8193" max="8430" width="9.140625" style="1"/>
    <col min="8431" max="8431" width="14.140625" style="1" customWidth="1"/>
    <col min="8432" max="8432" width="57.28515625" style="1" customWidth="1"/>
    <col min="8433" max="8448" width="27" style="1" customWidth="1"/>
    <col min="8449" max="8686" width="9.140625" style="1"/>
    <col min="8687" max="8687" width="14.140625" style="1" customWidth="1"/>
    <col min="8688" max="8688" width="57.28515625" style="1" customWidth="1"/>
    <col min="8689" max="8704" width="27" style="1" customWidth="1"/>
    <col min="8705" max="8942" width="9.140625" style="1"/>
    <col min="8943" max="8943" width="14.140625" style="1" customWidth="1"/>
    <col min="8944" max="8944" width="57.28515625" style="1" customWidth="1"/>
    <col min="8945" max="8960" width="27" style="1" customWidth="1"/>
    <col min="8961" max="9198" width="9.140625" style="1"/>
    <col min="9199" max="9199" width="14.140625" style="1" customWidth="1"/>
    <col min="9200" max="9200" width="57.28515625" style="1" customWidth="1"/>
    <col min="9201" max="9216" width="27" style="1" customWidth="1"/>
    <col min="9217" max="9454" width="9.140625" style="1"/>
    <col min="9455" max="9455" width="14.140625" style="1" customWidth="1"/>
    <col min="9456" max="9456" width="57.28515625" style="1" customWidth="1"/>
    <col min="9457" max="9472" width="27" style="1" customWidth="1"/>
    <col min="9473" max="9710" width="9.140625" style="1"/>
    <col min="9711" max="9711" width="14.140625" style="1" customWidth="1"/>
    <col min="9712" max="9712" width="57.28515625" style="1" customWidth="1"/>
    <col min="9713" max="9728" width="27" style="1" customWidth="1"/>
    <col min="9729" max="9966" width="9.140625" style="1"/>
    <col min="9967" max="9967" width="14.140625" style="1" customWidth="1"/>
    <col min="9968" max="9968" width="57.28515625" style="1" customWidth="1"/>
    <col min="9969" max="9984" width="27" style="1" customWidth="1"/>
    <col min="9985" max="10222" width="9.140625" style="1"/>
    <col min="10223" max="10223" width="14.140625" style="1" customWidth="1"/>
    <col min="10224" max="10224" width="57.28515625" style="1" customWidth="1"/>
    <col min="10225" max="10240" width="27" style="1" customWidth="1"/>
    <col min="10241" max="10478" width="9.140625" style="1"/>
    <col min="10479" max="10479" width="14.140625" style="1" customWidth="1"/>
    <col min="10480" max="10480" width="57.28515625" style="1" customWidth="1"/>
    <col min="10481" max="10496" width="27" style="1" customWidth="1"/>
    <col min="10497" max="10734" width="9.140625" style="1"/>
    <col min="10735" max="10735" width="14.140625" style="1" customWidth="1"/>
    <col min="10736" max="10736" width="57.28515625" style="1" customWidth="1"/>
    <col min="10737" max="10752" width="27" style="1" customWidth="1"/>
    <col min="10753" max="10990" width="9.140625" style="1"/>
    <col min="10991" max="10991" width="14.140625" style="1" customWidth="1"/>
    <col min="10992" max="10992" width="57.28515625" style="1" customWidth="1"/>
    <col min="10993" max="11008" width="27" style="1" customWidth="1"/>
    <col min="11009" max="11246" width="9.140625" style="1"/>
    <col min="11247" max="11247" width="14.140625" style="1" customWidth="1"/>
    <col min="11248" max="11248" width="57.28515625" style="1" customWidth="1"/>
    <col min="11249" max="11264" width="27" style="1" customWidth="1"/>
    <col min="11265" max="11502" width="9.140625" style="1"/>
    <col min="11503" max="11503" width="14.140625" style="1" customWidth="1"/>
    <col min="11504" max="11504" width="57.28515625" style="1" customWidth="1"/>
    <col min="11505" max="11520" width="27" style="1" customWidth="1"/>
    <col min="11521" max="11758" width="9.140625" style="1"/>
    <col min="11759" max="11759" width="14.140625" style="1" customWidth="1"/>
    <col min="11760" max="11760" width="57.28515625" style="1" customWidth="1"/>
    <col min="11761" max="11776" width="27" style="1" customWidth="1"/>
    <col min="11777" max="12014" width="9.140625" style="1"/>
    <col min="12015" max="12015" width="14.140625" style="1" customWidth="1"/>
    <col min="12016" max="12016" width="57.28515625" style="1" customWidth="1"/>
    <col min="12017" max="12032" width="27" style="1" customWidth="1"/>
    <col min="12033" max="12270" width="9.140625" style="1"/>
    <col min="12271" max="12271" width="14.140625" style="1" customWidth="1"/>
    <col min="12272" max="12272" width="57.28515625" style="1" customWidth="1"/>
    <col min="12273" max="12288" width="27" style="1" customWidth="1"/>
    <col min="12289" max="12526" width="9.140625" style="1"/>
    <col min="12527" max="12527" width="14.140625" style="1" customWidth="1"/>
    <col min="12528" max="12528" width="57.28515625" style="1" customWidth="1"/>
    <col min="12529" max="12544" width="27" style="1" customWidth="1"/>
    <col min="12545" max="12782" width="9.140625" style="1"/>
    <col min="12783" max="12783" width="14.140625" style="1" customWidth="1"/>
    <col min="12784" max="12784" width="57.28515625" style="1" customWidth="1"/>
    <col min="12785" max="12800" width="27" style="1" customWidth="1"/>
    <col min="12801" max="13038" width="9.140625" style="1"/>
    <col min="13039" max="13039" width="14.140625" style="1" customWidth="1"/>
    <col min="13040" max="13040" width="57.28515625" style="1" customWidth="1"/>
    <col min="13041" max="13056" width="27" style="1" customWidth="1"/>
    <col min="13057" max="13294" width="9.140625" style="1"/>
    <col min="13295" max="13295" width="14.140625" style="1" customWidth="1"/>
    <col min="13296" max="13296" width="57.28515625" style="1" customWidth="1"/>
    <col min="13297" max="13312" width="27" style="1" customWidth="1"/>
    <col min="13313" max="13550" width="9.140625" style="1"/>
    <col min="13551" max="13551" width="14.140625" style="1" customWidth="1"/>
    <col min="13552" max="13552" width="57.28515625" style="1" customWidth="1"/>
    <col min="13553" max="13568" width="27" style="1" customWidth="1"/>
    <col min="13569" max="13806" width="9.140625" style="1"/>
    <col min="13807" max="13807" width="14.140625" style="1" customWidth="1"/>
    <col min="13808" max="13808" width="57.28515625" style="1" customWidth="1"/>
    <col min="13809" max="13824" width="27" style="1" customWidth="1"/>
    <col min="13825" max="14062" width="9.140625" style="1"/>
    <col min="14063" max="14063" width="14.140625" style="1" customWidth="1"/>
    <col min="14064" max="14064" width="57.28515625" style="1" customWidth="1"/>
    <col min="14065" max="14080" width="27" style="1" customWidth="1"/>
    <col min="14081" max="14318" width="9.140625" style="1"/>
    <col min="14319" max="14319" width="14.140625" style="1" customWidth="1"/>
    <col min="14320" max="14320" width="57.28515625" style="1" customWidth="1"/>
    <col min="14321" max="14336" width="27" style="1" customWidth="1"/>
    <col min="14337" max="14574" width="9.140625" style="1"/>
    <col min="14575" max="14575" width="14.140625" style="1" customWidth="1"/>
    <col min="14576" max="14576" width="57.28515625" style="1" customWidth="1"/>
    <col min="14577" max="14592" width="27" style="1" customWidth="1"/>
    <col min="14593" max="14830" width="9.140625" style="1"/>
    <col min="14831" max="14831" width="14.140625" style="1" customWidth="1"/>
    <col min="14832" max="14832" width="57.28515625" style="1" customWidth="1"/>
    <col min="14833" max="14848" width="27" style="1" customWidth="1"/>
    <col min="14849" max="15086" width="9.140625" style="1"/>
    <col min="15087" max="15087" width="14.140625" style="1" customWidth="1"/>
    <col min="15088" max="15088" width="57.28515625" style="1" customWidth="1"/>
    <col min="15089" max="15104" width="27" style="1" customWidth="1"/>
    <col min="15105" max="15342" width="9.140625" style="1"/>
    <col min="15343" max="15343" width="14.140625" style="1" customWidth="1"/>
    <col min="15344" max="15344" width="57.28515625" style="1" customWidth="1"/>
    <col min="15345" max="15360" width="27" style="1" customWidth="1"/>
    <col min="15361" max="15598" width="9.140625" style="1"/>
    <col min="15599" max="15599" width="14.140625" style="1" customWidth="1"/>
    <col min="15600" max="15600" width="57.28515625" style="1" customWidth="1"/>
    <col min="15601" max="15616" width="27" style="1" customWidth="1"/>
    <col min="15617" max="15854" width="9.140625" style="1"/>
    <col min="15855" max="15855" width="14.140625" style="1" customWidth="1"/>
    <col min="15856" max="15856" width="57.28515625" style="1" customWidth="1"/>
    <col min="15857" max="15872" width="27" style="1" customWidth="1"/>
    <col min="15873" max="16110" width="9.140625" style="1"/>
    <col min="16111" max="16111" width="14.140625" style="1" customWidth="1"/>
    <col min="16112" max="16112" width="57.28515625" style="1" customWidth="1"/>
    <col min="16113" max="16128" width="27" style="1" customWidth="1"/>
    <col min="16129" max="16384" width="9.140625" style="1"/>
  </cols>
  <sheetData>
    <row r="1" spans="1:5" ht="15.75">
      <c r="A1" s="20"/>
      <c r="B1" s="20"/>
      <c r="C1" s="20"/>
      <c r="D1" s="20"/>
      <c r="E1" s="53" t="s">
        <v>65</v>
      </c>
    </row>
    <row r="2" spans="1:5" ht="59.25" customHeight="1">
      <c r="A2" s="127" t="s">
        <v>175</v>
      </c>
      <c r="B2" s="127"/>
      <c r="C2" s="127"/>
      <c r="D2" s="127"/>
      <c r="E2" s="127"/>
    </row>
    <row r="3" spans="1:5">
      <c r="A3" s="20"/>
      <c r="B3" s="20"/>
      <c r="C3" s="20"/>
      <c r="D3" s="20"/>
      <c r="E3" s="20"/>
    </row>
    <row r="4" spans="1:5" ht="39.75" customHeight="1">
      <c r="A4" s="129" t="s">
        <v>20</v>
      </c>
      <c r="B4" s="130" t="s">
        <v>0</v>
      </c>
      <c r="C4" s="128" t="s">
        <v>93</v>
      </c>
      <c r="D4" s="128"/>
      <c r="E4" s="128"/>
    </row>
    <row r="5" spans="1:5" ht="18.75">
      <c r="A5" s="129"/>
      <c r="B5" s="130"/>
      <c r="C5" s="2" t="s">
        <v>58</v>
      </c>
      <c r="D5" s="2" t="s">
        <v>59</v>
      </c>
      <c r="E5" s="2" t="s">
        <v>77</v>
      </c>
    </row>
    <row r="6" spans="1:5">
      <c r="A6" s="34">
        <v>1</v>
      </c>
      <c r="B6" s="34">
        <v>2</v>
      </c>
      <c r="C6" s="34">
        <v>4</v>
      </c>
      <c r="D6" s="34">
        <v>5</v>
      </c>
      <c r="E6" s="34">
        <v>6</v>
      </c>
    </row>
    <row r="7" spans="1:5" s="4" customFormat="1" ht="18.75">
      <c r="A7" s="3" t="s">
        <v>21</v>
      </c>
      <c r="B7" s="38" t="s">
        <v>1</v>
      </c>
      <c r="C7" s="54">
        <f>C8+C28</f>
        <v>8529134.5500000007</v>
      </c>
      <c r="D7" s="54">
        <f>D8+D28</f>
        <v>7836936.4199999999</v>
      </c>
      <c r="E7" s="54">
        <f>E8+E28</f>
        <v>8275957.3000000007</v>
      </c>
    </row>
    <row r="8" spans="1:5" s="6" customFormat="1" ht="18.75">
      <c r="A8" s="5" t="s">
        <v>90</v>
      </c>
      <c r="B8" s="39" t="s">
        <v>62</v>
      </c>
      <c r="C8" s="55">
        <f>C9+C11+C12+C13+C14+C15+C16+C17+C18+C19+C20+C21+C22+C23+C24+C25+C26+C27</f>
        <v>3830327.52</v>
      </c>
      <c r="D8" s="55">
        <f t="shared" ref="D8:E8" si="0">D9+D11+D12+D13+D14+D15+D16+D17+D18+D19+D20+D21+D22+D23+D24+D25+D26+D27</f>
        <v>3804499.1399999997</v>
      </c>
      <c r="E8" s="55">
        <f t="shared" si="0"/>
        <v>4178463.74</v>
      </c>
    </row>
    <row r="9" spans="1:5" ht="18.75">
      <c r="A9" s="33" t="s">
        <v>22</v>
      </c>
      <c r="B9" s="40" t="s">
        <v>9</v>
      </c>
      <c r="C9" s="56">
        <v>282360</v>
      </c>
      <c r="D9" s="57">
        <v>298350</v>
      </c>
      <c r="E9" s="58">
        <v>313590</v>
      </c>
    </row>
    <row r="10" spans="1:5" s="7" customFormat="1" ht="18.75">
      <c r="A10" s="29" t="s">
        <v>23</v>
      </c>
      <c r="B10" s="41" t="s">
        <v>10</v>
      </c>
      <c r="C10" s="59"/>
      <c r="D10" s="60"/>
      <c r="E10" s="60"/>
    </row>
    <row r="11" spans="1:5" ht="18.75">
      <c r="A11" s="28" t="s">
        <v>24</v>
      </c>
      <c r="B11" s="42" t="s">
        <v>11</v>
      </c>
      <c r="C11" s="61">
        <v>1334855.52</v>
      </c>
      <c r="D11" s="62">
        <v>1292037.1399999999</v>
      </c>
      <c r="E11" s="63">
        <v>1650761.74</v>
      </c>
    </row>
    <row r="12" spans="1:5" ht="18.75">
      <c r="A12" s="28" t="s">
        <v>25</v>
      </c>
      <c r="B12" s="42" t="s">
        <v>12</v>
      </c>
      <c r="C12" s="61"/>
      <c r="D12" s="62"/>
      <c r="E12" s="63"/>
    </row>
    <row r="13" spans="1:5" ht="18.75">
      <c r="A13" s="28" t="s">
        <v>26</v>
      </c>
      <c r="B13" s="42" t="s">
        <v>160</v>
      </c>
      <c r="C13" s="61"/>
      <c r="D13" s="62"/>
      <c r="E13" s="63"/>
    </row>
    <row r="14" spans="1:5" ht="18.75">
      <c r="A14" s="28" t="s">
        <v>27</v>
      </c>
      <c r="B14" s="42" t="s">
        <v>13</v>
      </c>
      <c r="C14" s="61">
        <v>25000</v>
      </c>
      <c r="D14" s="62">
        <v>26000</v>
      </c>
      <c r="E14" s="63">
        <v>26000</v>
      </c>
    </row>
    <row r="15" spans="1:5" ht="18.75">
      <c r="A15" s="28" t="s">
        <v>28</v>
      </c>
      <c r="B15" s="42" t="s">
        <v>14</v>
      </c>
      <c r="C15" s="61"/>
      <c r="D15" s="62"/>
      <c r="E15" s="63"/>
    </row>
    <row r="16" spans="1:5" ht="18.75">
      <c r="A16" s="28" t="s">
        <v>29</v>
      </c>
      <c r="B16" s="42" t="s">
        <v>15</v>
      </c>
      <c r="C16" s="61">
        <v>80000</v>
      </c>
      <c r="D16" s="61">
        <v>80000</v>
      </c>
      <c r="E16" s="61">
        <v>80000</v>
      </c>
    </row>
    <row r="17" spans="1:19" ht="18.75">
      <c r="A17" s="28" t="s">
        <v>30</v>
      </c>
      <c r="B17" s="42" t="s">
        <v>16</v>
      </c>
      <c r="C17" s="61"/>
      <c r="D17" s="61"/>
      <c r="E17" s="61"/>
    </row>
    <row r="18" spans="1:19" ht="18.75">
      <c r="A18" s="28" t="s">
        <v>31</v>
      </c>
      <c r="B18" s="42" t="s">
        <v>17</v>
      </c>
      <c r="C18" s="61">
        <v>1696000</v>
      </c>
      <c r="D18" s="61">
        <v>1696000</v>
      </c>
      <c r="E18" s="61">
        <v>1696000</v>
      </c>
    </row>
    <row r="19" spans="1:19" ht="18.75">
      <c r="A19" s="28" t="s">
        <v>32</v>
      </c>
      <c r="B19" s="42" t="s">
        <v>18</v>
      </c>
      <c r="C19" s="61">
        <v>10000</v>
      </c>
      <c r="D19" s="61">
        <v>10000</v>
      </c>
      <c r="E19" s="61">
        <v>10000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19" ht="18.75">
      <c r="A20" s="28" t="s">
        <v>33</v>
      </c>
      <c r="B20" s="42" t="s">
        <v>19</v>
      </c>
      <c r="C20" s="61"/>
      <c r="D20" s="62"/>
      <c r="E20" s="63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</row>
    <row r="21" spans="1:19" s="8" customFormat="1" ht="18.75">
      <c r="A21" s="28" t="s">
        <v>161</v>
      </c>
      <c r="B21" s="42" t="s">
        <v>162</v>
      </c>
      <c r="C21" s="61">
        <v>402112</v>
      </c>
      <c r="D21" s="62">
        <v>402112</v>
      </c>
      <c r="E21" s="63">
        <v>402112</v>
      </c>
    </row>
    <row r="22" spans="1:19" s="8" customFormat="1" ht="18.75">
      <c r="A22" s="28" t="s">
        <v>163</v>
      </c>
      <c r="B22" s="42" t="s">
        <v>164</v>
      </c>
      <c r="C22" s="61"/>
      <c r="D22" s="62"/>
      <c r="E22" s="63"/>
    </row>
    <row r="23" spans="1:19" s="8" customFormat="1" ht="18.75">
      <c r="A23" s="28" t="s">
        <v>165</v>
      </c>
      <c r="B23" s="42" t="s">
        <v>166</v>
      </c>
      <c r="C23" s="61"/>
      <c r="D23" s="62"/>
      <c r="E23" s="63"/>
    </row>
    <row r="24" spans="1:19" s="8" customFormat="1" ht="18.75">
      <c r="A24" s="28" t="s">
        <v>167</v>
      </c>
      <c r="B24" s="42" t="s">
        <v>168</v>
      </c>
      <c r="C24" s="61"/>
      <c r="D24" s="62"/>
      <c r="E24" s="63"/>
    </row>
    <row r="25" spans="1:19" s="8" customFormat="1" ht="18.75">
      <c r="A25" s="28" t="s">
        <v>169</v>
      </c>
      <c r="B25" s="42" t="s">
        <v>170</v>
      </c>
      <c r="C25" s="61"/>
      <c r="D25" s="62"/>
      <c r="E25" s="63"/>
    </row>
    <row r="26" spans="1:19" s="8" customFormat="1" ht="18.75">
      <c r="A26" s="28" t="s">
        <v>171</v>
      </c>
      <c r="B26" s="42" t="s">
        <v>172</v>
      </c>
      <c r="C26" s="61"/>
      <c r="D26" s="62"/>
      <c r="E26" s="63"/>
    </row>
    <row r="27" spans="1:19" s="8" customFormat="1" ht="18.75">
      <c r="A27" s="28" t="s">
        <v>173</v>
      </c>
      <c r="B27" s="42" t="s">
        <v>174</v>
      </c>
      <c r="C27" s="61"/>
      <c r="D27" s="62"/>
      <c r="E27" s="63"/>
    </row>
    <row r="28" spans="1:19" s="6" customFormat="1" ht="18.75">
      <c r="A28" s="5" t="s">
        <v>91</v>
      </c>
      <c r="B28" s="43" t="s">
        <v>155</v>
      </c>
      <c r="C28" s="64">
        <f>C30+C40+C29</f>
        <v>4698807.03</v>
      </c>
      <c r="D28" s="64">
        <f t="shared" ref="D28:E28" si="1">D30+D40+D29</f>
        <v>4032437.28</v>
      </c>
      <c r="E28" s="64">
        <f t="shared" si="1"/>
        <v>4097493.56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</row>
    <row r="29" spans="1:19" s="8" customFormat="1" ht="37.5">
      <c r="A29" s="9" t="s">
        <v>34</v>
      </c>
      <c r="B29" s="122" t="s">
        <v>154</v>
      </c>
      <c r="C29" s="123"/>
      <c r="D29" s="123"/>
      <c r="E29" s="123"/>
    </row>
    <row r="30" spans="1:19" s="8" customFormat="1" ht="18.75">
      <c r="A30" s="117" t="s">
        <v>36</v>
      </c>
      <c r="B30" s="118" t="s">
        <v>55</v>
      </c>
      <c r="C30" s="119">
        <f>C31+C32+C33+C34+C35+C36+C37+C38+C39</f>
        <v>238575</v>
      </c>
      <c r="D30" s="119">
        <f t="shared" ref="D30:E30" si="2">D31+D32+D33+D34+D35+D36+D37+D38+D39</f>
        <v>262361</v>
      </c>
      <c r="E30" s="119">
        <f t="shared" si="2"/>
        <v>272235</v>
      </c>
    </row>
    <row r="31" spans="1:19" s="8" customFormat="1" ht="18.75">
      <c r="A31" s="74" t="s">
        <v>50</v>
      </c>
      <c r="B31" s="75" t="s">
        <v>69</v>
      </c>
      <c r="C31" s="79"/>
      <c r="D31" s="79"/>
      <c r="E31" s="79"/>
      <c r="G31" s="80"/>
      <c r="H31" s="80"/>
      <c r="I31" s="80"/>
      <c r="J31" s="80"/>
      <c r="K31" s="80"/>
      <c r="L31" s="80"/>
    </row>
    <row r="32" spans="1:19" s="8" customFormat="1" ht="18.75">
      <c r="A32" s="74" t="s">
        <v>51</v>
      </c>
      <c r="B32" s="75" t="s">
        <v>70</v>
      </c>
      <c r="C32" s="79">
        <v>238575</v>
      </c>
      <c r="D32" s="79">
        <v>262361</v>
      </c>
      <c r="E32" s="79">
        <v>272235</v>
      </c>
      <c r="G32" s="80"/>
      <c r="H32" s="80"/>
      <c r="I32" s="80"/>
      <c r="J32" s="80"/>
      <c r="K32" s="80"/>
      <c r="L32" s="80"/>
    </row>
    <row r="33" spans="1:22" s="8" customFormat="1" ht="18.75">
      <c r="A33" s="74" t="s">
        <v>52</v>
      </c>
      <c r="B33" s="75" t="s">
        <v>71</v>
      </c>
      <c r="C33" s="79"/>
      <c r="D33" s="79"/>
      <c r="E33" s="79"/>
      <c r="G33" s="80"/>
      <c r="H33" s="80"/>
      <c r="I33" s="80"/>
      <c r="J33" s="80"/>
      <c r="K33" s="80"/>
      <c r="L33" s="80"/>
    </row>
    <row r="34" spans="1:22" s="8" customFormat="1" ht="18.75">
      <c r="A34" s="74" t="s">
        <v>53</v>
      </c>
      <c r="B34" s="75" t="s">
        <v>72</v>
      </c>
      <c r="C34" s="79"/>
      <c r="D34" s="79"/>
      <c r="E34" s="79"/>
      <c r="G34" s="80"/>
      <c r="H34" s="80"/>
      <c r="I34" s="80"/>
      <c r="J34" s="80"/>
      <c r="K34" s="80"/>
      <c r="L34" s="80"/>
    </row>
    <row r="35" spans="1:22" s="11" customFormat="1" ht="18.75">
      <c r="A35" s="74" t="s">
        <v>54</v>
      </c>
      <c r="B35" s="75" t="s">
        <v>94</v>
      </c>
      <c r="C35" s="76"/>
      <c r="D35" s="78"/>
      <c r="E35" s="77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</row>
    <row r="36" spans="1:22" s="11" customFormat="1" ht="18.75">
      <c r="A36" s="74" t="s">
        <v>74</v>
      </c>
      <c r="B36" s="75" t="s">
        <v>63</v>
      </c>
      <c r="C36" s="76"/>
      <c r="D36" s="78"/>
      <c r="E36" s="77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</row>
    <row r="37" spans="1:22" s="11" customFormat="1" ht="37.5">
      <c r="A37" s="74" t="s">
        <v>75</v>
      </c>
      <c r="B37" s="124" t="s">
        <v>156</v>
      </c>
      <c r="C37" s="76"/>
      <c r="D37" s="78"/>
      <c r="E37" s="77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</row>
    <row r="38" spans="1:22" s="11" customFormat="1" ht="18.75">
      <c r="A38" s="74" t="s">
        <v>76</v>
      </c>
      <c r="B38" s="75" t="s">
        <v>60</v>
      </c>
      <c r="C38" s="76"/>
      <c r="D38" s="78"/>
      <c r="E38" s="77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</row>
    <row r="39" spans="1:22" s="11" customFormat="1" ht="18.75">
      <c r="A39" s="74" t="s">
        <v>157</v>
      </c>
      <c r="B39" s="75" t="s">
        <v>35</v>
      </c>
      <c r="C39" s="76"/>
      <c r="D39" s="78"/>
      <c r="E39" s="77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</row>
    <row r="40" spans="1:22" s="8" customFormat="1" ht="18.75">
      <c r="A40" s="12" t="s">
        <v>41</v>
      </c>
      <c r="B40" s="120" t="s">
        <v>56</v>
      </c>
      <c r="C40" s="121">
        <f t="shared" ref="C40:E40" si="3">SUM(C41:C43)</f>
        <v>4460232.03</v>
      </c>
      <c r="D40" s="121">
        <f t="shared" si="3"/>
        <v>3770076.28</v>
      </c>
      <c r="E40" s="121">
        <f t="shared" si="3"/>
        <v>3825258.56</v>
      </c>
    </row>
    <row r="41" spans="1:22" s="8" customFormat="1" ht="18.75">
      <c r="A41" s="30" t="s">
        <v>37</v>
      </c>
      <c r="B41" s="44" t="s">
        <v>2</v>
      </c>
      <c r="C41" s="66">
        <v>4460232.03</v>
      </c>
      <c r="D41" s="66">
        <v>3770076.28</v>
      </c>
      <c r="E41" s="66">
        <v>3825258.56</v>
      </c>
    </row>
    <row r="42" spans="1:22" s="8" customFormat="1" ht="18.75">
      <c r="A42" s="31" t="s">
        <v>38</v>
      </c>
      <c r="B42" s="45" t="s">
        <v>3</v>
      </c>
      <c r="C42" s="60"/>
      <c r="D42" s="67"/>
      <c r="E42" s="60"/>
    </row>
    <row r="43" spans="1:22" s="8" customFormat="1" ht="18.75">
      <c r="A43" s="31" t="s">
        <v>39</v>
      </c>
      <c r="B43" s="45" t="s">
        <v>40</v>
      </c>
      <c r="C43" s="60"/>
      <c r="D43" s="60"/>
      <c r="E43" s="60"/>
    </row>
    <row r="44" spans="1:22" s="4" customFormat="1" ht="18.75">
      <c r="A44" s="3" t="s">
        <v>42</v>
      </c>
      <c r="B44" s="46" t="s">
        <v>4</v>
      </c>
      <c r="C44" s="68">
        <f t="shared" ref="C44:E44" si="4">C45+C46</f>
        <v>8529134.5500000007</v>
      </c>
      <c r="D44" s="68">
        <f t="shared" si="4"/>
        <v>7836936.4199999999</v>
      </c>
      <c r="E44" s="68">
        <f t="shared" si="4"/>
        <v>8275957.2999999998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</row>
    <row r="45" spans="1:22" ht="18.75">
      <c r="A45" s="27" t="s">
        <v>43</v>
      </c>
      <c r="B45" s="47" t="s">
        <v>5</v>
      </c>
      <c r="C45" s="69">
        <v>8528134.5500000007</v>
      </c>
      <c r="D45" s="70">
        <v>7835936.4199999999</v>
      </c>
      <c r="E45" s="71">
        <v>8274957.2999999998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1:22" ht="18.75">
      <c r="A46" s="27" t="s">
        <v>44</v>
      </c>
      <c r="B46" s="47" t="s">
        <v>6</v>
      </c>
      <c r="C46" s="69">
        <v>1000</v>
      </c>
      <c r="D46" s="70">
        <v>1000</v>
      </c>
      <c r="E46" s="71">
        <v>1000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1:22" s="4" customFormat="1" ht="18.75">
      <c r="A47" s="92" t="s">
        <v>95</v>
      </c>
      <c r="B47" s="93" t="s">
        <v>96</v>
      </c>
      <c r="C47" s="94">
        <f>C48+C49+C50+C51+C52+C53+C54+C55+C56+C57+C58+C59+C60+C61</f>
        <v>8529134.5500000007</v>
      </c>
      <c r="D47" s="94">
        <f>D48+D49+D50+D51+D52+D53+D54+D55+D56+D57+D58+D59+D60+D61+D62</f>
        <v>7836936.4199999999</v>
      </c>
      <c r="E47" s="94">
        <f>E48+E49+E50+E51+E52+E53+E54+E55+E56+E57+E58+E59+E60+E61+E62</f>
        <v>8275957.2999999998</v>
      </c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</row>
    <row r="48" spans="1:22" s="8" customFormat="1" ht="18.75">
      <c r="A48" s="31" t="s">
        <v>97</v>
      </c>
      <c r="B48" s="95" t="s">
        <v>98</v>
      </c>
      <c r="C48" s="63">
        <v>5488450</v>
      </c>
      <c r="D48" s="63">
        <v>5299050</v>
      </c>
      <c r="E48" s="63">
        <v>5088250</v>
      </c>
    </row>
    <row r="49" spans="1:19" s="8" customFormat="1" ht="18.75">
      <c r="A49" s="31" t="s">
        <v>99</v>
      </c>
      <c r="B49" s="95" t="s">
        <v>100</v>
      </c>
      <c r="C49" s="56">
        <v>238575</v>
      </c>
      <c r="D49" s="56">
        <v>262361</v>
      </c>
      <c r="E49" s="56">
        <v>272235</v>
      </c>
    </row>
    <row r="50" spans="1:19" s="8" customFormat="1" ht="18.75">
      <c r="A50" s="31" t="s">
        <v>101</v>
      </c>
      <c r="B50" s="95" t="s">
        <v>102</v>
      </c>
      <c r="C50" s="63">
        <v>100000</v>
      </c>
      <c r="D50" s="63">
        <v>50000</v>
      </c>
      <c r="E50" s="63">
        <v>50000</v>
      </c>
    </row>
    <row r="51" spans="1:19" s="8" customFormat="1" ht="18.75">
      <c r="A51" s="31" t="s">
        <v>103</v>
      </c>
      <c r="B51" s="95" t="s">
        <v>104</v>
      </c>
      <c r="C51" s="63">
        <v>1334855.52</v>
      </c>
      <c r="D51" s="63">
        <v>1292037.1399999999</v>
      </c>
      <c r="E51" s="63">
        <v>1650761.74</v>
      </c>
    </row>
    <row r="52" spans="1:19" s="8" customFormat="1" ht="18.75">
      <c r="A52" s="31" t="s">
        <v>105</v>
      </c>
      <c r="B52" s="95" t="s">
        <v>107</v>
      </c>
      <c r="C52" s="63">
        <v>967254.03</v>
      </c>
      <c r="D52" s="63">
        <v>444088.28</v>
      </c>
      <c r="E52" s="63">
        <v>514510.56</v>
      </c>
    </row>
    <row r="53" spans="1:19" s="8" customFormat="1" ht="18.75">
      <c r="A53" s="31" t="s">
        <v>106</v>
      </c>
      <c r="B53" s="95" t="s">
        <v>109</v>
      </c>
      <c r="C53" s="63"/>
      <c r="D53" s="63"/>
      <c r="E53" s="63"/>
    </row>
    <row r="54" spans="1:19" s="8" customFormat="1" ht="18.75">
      <c r="A54" s="31" t="s">
        <v>108</v>
      </c>
      <c r="B54" s="95" t="s">
        <v>111</v>
      </c>
      <c r="C54" s="63"/>
      <c r="D54" s="63"/>
      <c r="E54" s="63"/>
    </row>
    <row r="55" spans="1:19" s="8" customFormat="1" ht="18.75">
      <c r="A55" s="31" t="s">
        <v>110</v>
      </c>
      <c r="B55" s="95" t="s">
        <v>113</v>
      </c>
      <c r="C55" s="63">
        <v>100000</v>
      </c>
      <c r="D55" s="63">
        <v>100000</v>
      </c>
      <c r="E55" s="63">
        <v>100000</v>
      </c>
    </row>
    <row r="56" spans="1:19" s="8" customFormat="1" ht="18.75">
      <c r="A56" s="31" t="s">
        <v>112</v>
      </c>
      <c r="B56" s="95" t="s">
        <v>115</v>
      </c>
      <c r="C56" s="63"/>
      <c r="D56" s="63"/>
      <c r="E56" s="63"/>
    </row>
    <row r="57" spans="1:19" s="8" customFormat="1" ht="18.75">
      <c r="A57" s="31" t="s">
        <v>114</v>
      </c>
      <c r="B57" s="95" t="s">
        <v>117</v>
      </c>
      <c r="C57" s="63">
        <v>100000</v>
      </c>
      <c r="D57" s="63">
        <v>100000</v>
      </c>
      <c r="E57" s="63">
        <v>100000</v>
      </c>
    </row>
    <row r="58" spans="1:19" s="8" customFormat="1" ht="18.75">
      <c r="A58" s="31" t="s">
        <v>116</v>
      </c>
      <c r="B58" s="95" t="s">
        <v>119</v>
      </c>
      <c r="C58" s="63">
        <v>200000</v>
      </c>
      <c r="D58" s="63">
        <v>100000</v>
      </c>
      <c r="E58" s="63">
        <v>100000</v>
      </c>
    </row>
    <row r="59" spans="1:19" s="8" customFormat="1" ht="18.75">
      <c r="A59" s="31" t="s">
        <v>118</v>
      </c>
      <c r="B59" s="95" t="s">
        <v>121</v>
      </c>
      <c r="C59" s="63"/>
      <c r="D59" s="63"/>
      <c r="E59" s="63"/>
    </row>
    <row r="60" spans="1:19" s="8" customFormat="1" ht="18.75">
      <c r="A60" s="31" t="s">
        <v>120</v>
      </c>
      <c r="B60" s="95" t="s">
        <v>123</v>
      </c>
      <c r="C60" s="63"/>
      <c r="D60" s="63"/>
      <c r="E60" s="63"/>
    </row>
    <row r="61" spans="1:19" s="8" customFormat="1" ht="37.5">
      <c r="A61" s="31" t="s">
        <v>122</v>
      </c>
      <c r="B61" s="95" t="s">
        <v>125</v>
      </c>
      <c r="C61" s="63"/>
      <c r="D61" s="63"/>
      <c r="E61" s="63"/>
    </row>
    <row r="62" spans="1:19" s="8" customFormat="1" ht="18.75">
      <c r="A62" s="31" t="s">
        <v>124</v>
      </c>
      <c r="B62" s="95" t="s">
        <v>126</v>
      </c>
      <c r="C62" s="63" t="s">
        <v>61</v>
      </c>
      <c r="D62" s="63">
        <v>189400</v>
      </c>
      <c r="E62" s="63">
        <v>400200</v>
      </c>
    </row>
    <row r="63" spans="1:19" s="4" customFormat="1" ht="37.5">
      <c r="A63" s="3" t="s">
        <v>45</v>
      </c>
      <c r="B63" s="48" t="s">
        <v>7</v>
      </c>
      <c r="C63" s="68">
        <f>C7-C44</f>
        <v>0</v>
      </c>
      <c r="D63" s="68">
        <f>D7-D44</f>
        <v>0</v>
      </c>
      <c r="E63" s="68">
        <f>E7-E44</f>
        <v>0</v>
      </c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</row>
    <row r="64" spans="1:19" ht="18.75">
      <c r="A64" s="32" t="s">
        <v>46</v>
      </c>
      <c r="B64" s="81" t="s">
        <v>78</v>
      </c>
      <c r="C64" s="16"/>
      <c r="D64" s="17"/>
      <c r="E64" s="1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</row>
    <row r="65" spans="1:25" ht="18.75">
      <c r="A65" s="31" t="s">
        <v>57</v>
      </c>
      <c r="B65" s="82" t="s">
        <v>79</v>
      </c>
      <c r="C65" s="16"/>
      <c r="D65" s="17"/>
      <c r="E65" s="1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</row>
    <row r="66" spans="1:25" ht="18.75">
      <c r="A66" s="31" t="s">
        <v>81</v>
      </c>
      <c r="B66" s="82" t="s">
        <v>80</v>
      </c>
      <c r="C66" s="16"/>
      <c r="D66" s="17"/>
      <c r="E66" s="1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</row>
    <row r="67" spans="1:25" s="8" customFormat="1" ht="19.5">
      <c r="A67" s="15" t="s">
        <v>47</v>
      </c>
      <c r="B67" s="87" t="s">
        <v>86</v>
      </c>
      <c r="C67" s="59"/>
      <c r="D67" s="59"/>
      <c r="E67" s="59"/>
      <c r="F67" s="13"/>
      <c r="G67" s="35"/>
      <c r="H67" s="35"/>
      <c r="I67" s="35"/>
      <c r="J67" s="13"/>
      <c r="K67" s="35"/>
      <c r="L67" s="35"/>
      <c r="M67" s="13"/>
      <c r="N67" s="35"/>
      <c r="O67" s="35"/>
      <c r="P67" s="35"/>
      <c r="Q67" s="13"/>
      <c r="R67" s="35"/>
      <c r="S67" s="35"/>
      <c r="T67" s="35"/>
      <c r="U67" s="13"/>
      <c r="V67" s="35"/>
      <c r="W67" s="35"/>
      <c r="X67" s="35"/>
      <c r="Y67" s="14"/>
    </row>
    <row r="68" spans="1:25" ht="18.75">
      <c r="A68" s="15" t="s">
        <v>85</v>
      </c>
      <c r="B68" s="49" t="s">
        <v>66</v>
      </c>
      <c r="C68" s="72">
        <f>(C64/(C8-C10))*100</f>
        <v>0</v>
      </c>
      <c r="D68" s="65">
        <f>(D64/(D8-D10))*100</f>
        <v>0</v>
      </c>
      <c r="E68" s="73">
        <f>(E64/(E8-E10))*100</f>
        <v>0</v>
      </c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</row>
    <row r="69" spans="1:25" ht="18.75">
      <c r="A69" s="9" t="s">
        <v>82</v>
      </c>
      <c r="B69" s="83" t="s">
        <v>84</v>
      </c>
      <c r="C69" s="125" t="s">
        <v>61</v>
      </c>
      <c r="D69" s="125" t="s">
        <v>61</v>
      </c>
      <c r="E69" s="125" t="s">
        <v>61</v>
      </c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</row>
    <row r="70" spans="1:25" s="8" customFormat="1" ht="19.5">
      <c r="A70" s="88" t="s">
        <v>83</v>
      </c>
      <c r="B70" s="89" t="s">
        <v>67</v>
      </c>
      <c r="C70" s="90">
        <f>C71+C72+C73</f>
        <v>0</v>
      </c>
      <c r="D70" s="90">
        <f t="shared" ref="D70:E70" si="5">D71+D72+D73</f>
        <v>0</v>
      </c>
      <c r="E70" s="90">
        <f t="shared" si="5"/>
        <v>0</v>
      </c>
      <c r="F70" s="13"/>
      <c r="G70" s="35"/>
      <c r="H70" s="35"/>
      <c r="I70" s="35"/>
      <c r="J70" s="13"/>
      <c r="K70" s="35"/>
      <c r="L70" s="35"/>
      <c r="M70" s="13"/>
      <c r="N70" s="35"/>
      <c r="O70" s="35"/>
      <c r="P70" s="35"/>
      <c r="Q70" s="13"/>
      <c r="R70" s="35"/>
      <c r="S70" s="35"/>
      <c r="T70" s="35"/>
      <c r="U70" s="13"/>
      <c r="V70" s="35"/>
      <c r="W70" s="35"/>
      <c r="X70" s="35"/>
      <c r="Y70" s="14"/>
    </row>
    <row r="71" spans="1:25" s="8" customFormat="1" ht="37.5">
      <c r="A71" s="31" t="s">
        <v>87</v>
      </c>
      <c r="B71" s="84" t="s">
        <v>92</v>
      </c>
      <c r="C71" s="59"/>
      <c r="D71" s="60"/>
      <c r="E71" s="60"/>
    </row>
    <row r="72" spans="1:25" s="8" customFormat="1" ht="56.25">
      <c r="A72" s="31" t="s">
        <v>88</v>
      </c>
      <c r="B72" s="84" t="s">
        <v>73</v>
      </c>
      <c r="C72" s="59"/>
      <c r="D72" s="85"/>
      <c r="E72" s="60"/>
    </row>
    <row r="73" spans="1:25" s="8" customFormat="1" ht="37.5">
      <c r="A73" s="31" t="s">
        <v>89</v>
      </c>
      <c r="B73" s="86" t="s">
        <v>68</v>
      </c>
      <c r="C73" s="59"/>
      <c r="D73" s="59"/>
      <c r="E73" s="59"/>
      <c r="F73" s="13"/>
      <c r="G73" s="35"/>
      <c r="H73" s="35"/>
      <c r="I73" s="35"/>
      <c r="J73" s="13"/>
      <c r="K73" s="35"/>
      <c r="L73" s="35"/>
      <c r="M73" s="13"/>
      <c r="N73" s="35"/>
      <c r="O73" s="35"/>
      <c r="P73" s="35"/>
      <c r="Q73" s="13"/>
      <c r="R73" s="35"/>
      <c r="S73" s="35"/>
      <c r="T73" s="35"/>
      <c r="U73" s="13"/>
      <c r="V73" s="35"/>
      <c r="W73" s="35"/>
      <c r="X73" s="35"/>
      <c r="Y73" s="14"/>
    </row>
    <row r="74" spans="1:25" ht="18.75">
      <c r="B74" s="19"/>
      <c r="C74" s="19"/>
      <c r="D74" s="19"/>
      <c r="E74" s="19"/>
    </row>
    <row r="75" spans="1:25" ht="18.75">
      <c r="A75" s="50"/>
      <c r="B75" s="91" t="s">
        <v>177</v>
      </c>
      <c r="C75" s="91"/>
      <c r="D75" s="19"/>
      <c r="E75" s="19"/>
    </row>
    <row r="76" spans="1:25" ht="18.75">
      <c r="A76" s="50"/>
      <c r="B76" s="51"/>
      <c r="C76" s="52" t="s">
        <v>64</v>
      </c>
      <c r="D76" s="19"/>
      <c r="E76" s="19"/>
    </row>
    <row r="77" spans="1:25" ht="18.75">
      <c r="A77" s="50"/>
      <c r="B77" s="126" t="s">
        <v>176</v>
      </c>
      <c r="C77" s="126"/>
      <c r="D77" s="19"/>
      <c r="E77" s="19"/>
    </row>
    <row r="78" spans="1:25" ht="18.75">
      <c r="B78" s="19"/>
      <c r="C78" s="19"/>
      <c r="D78" s="19"/>
      <c r="E78" s="19"/>
    </row>
    <row r="79" spans="1:25" ht="18.75">
      <c r="B79" s="19"/>
      <c r="C79" s="19"/>
      <c r="D79" s="19"/>
      <c r="E79" s="19"/>
    </row>
    <row r="80" spans="1:25" ht="18.75">
      <c r="B80" s="19"/>
      <c r="C80" s="19"/>
      <c r="D80" s="19"/>
      <c r="E80" s="19"/>
    </row>
    <row r="81" spans="2:15" ht="18.75">
      <c r="B81" s="19"/>
      <c r="C81" s="19"/>
      <c r="D81" s="19"/>
      <c r="E81" s="19"/>
    </row>
    <row r="82" spans="2:15" ht="18.75">
      <c r="B82" s="19"/>
      <c r="C82" s="19"/>
      <c r="D82" s="19"/>
      <c r="E82" s="19"/>
    </row>
    <row r="83" spans="2:15" ht="18.75">
      <c r="B83" s="19"/>
      <c r="C83" s="19"/>
      <c r="D83" s="19"/>
      <c r="E83" s="19"/>
    </row>
    <row r="84" spans="2:15" ht="18.75">
      <c r="B84" s="19"/>
      <c r="C84" s="19"/>
      <c r="D84" s="19"/>
      <c r="E84" s="19"/>
    </row>
    <row r="85" spans="2:15" ht="18.75">
      <c r="B85" s="19"/>
      <c r="C85" s="19"/>
      <c r="D85" s="19"/>
      <c r="E85" s="19"/>
    </row>
    <row r="86" spans="2:15" ht="18.75">
      <c r="B86" s="19"/>
      <c r="C86" s="19"/>
      <c r="D86" s="19"/>
      <c r="E86" s="19"/>
    </row>
    <row r="87" spans="2:15" ht="18.75">
      <c r="B87" s="19"/>
      <c r="C87" s="19"/>
      <c r="D87" s="19"/>
      <c r="E87" s="19"/>
    </row>
    <row r="88" spans="2:15" ht="18.75">
      <c r="B88" s="19"/>
      <c r="C88" s="19"/>
      <c r="D88" s="19"/>
      <c r="E88" s="19"/>
    </row>
    <row r="89" spans="2:15" ht="18.75">
      <c r="B89" s="19"/>
      <c r="C89" s="19"/>
      <c r="D89" s="19"/>
      <c r="E89" s="19"/>
    </row>
    <row r="90" spans="2:15" s="24" customFormat="1">
      <c r="B90" s="97"/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</row>
    <row r="91" spans="2:15" s="24" customFormat="1">
      <c r="B91" s="97"/>
      <c r="C91" s="96"/>
      <c r="D91" s="96"/>
      <c r="E91" s="96"/>
      <c r="F91" s="96"/>
      <c r="G91" s="96"/>
      <c r="H91" s="96"/>
      <c r="I91" s="96"/>
      <c r="J91" s="96"/>
      <c r="K91" s="96"/>
      <c r="L91" s="96"/>
      <c r="M91" s="96"/>
      <c r="N91" s="96"/>
      <c r="O91" s="96"/>
    </row>
    <row r="92" spans="2:15" ht="23.25" hidden="1">
      <c r="B92" s="36" t="s">
        <v>48</v>
      </c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</row>
    <row r="93" spans="2:15" s="22" customFormat="1" hidden="1">
      <c r="B93" s="25" t="s">
        <v>127</v>
      </c>
      <c r="C93" s="96">
        <f>C7-C8-C28</f>
        <v>0</v>
      </c>
      <c r="D93" s="96">
        <f>D7-D8-D28</f>
        <v>0</v>
      </c>
      <c r="E93" s="96">
        <f>E7-E8-E28</f>
        <v>0</v>
      </c>
      <c r="F93" s="96"/>
      <c r="G93" s="96"/>
      <c r="H93" s="96"/>
      <c r="I93" s="96"/>
      <c r="J93" s="96"/>
      <c r="K93" s="96"/>
      <c r="L93" s="96"/>
      <c r="M93" s="96"/>
      <c r="N93" s="96"/>
      <c r="O93" s="96"/>
    </row>
    <row r="94" spans="2:15" s="24" customFormat="1" hidden="1">
      <c r="B94" s="97" t="s">
        <v>128</v>
      </c>
      <c r="C94" s="96">
        <f>C8-C9-C11-C12-C14-C15-C16-C17-C18-C19-C20-C21-C22-C23-C24-C25-C26-C27</f>
        <v>0</v>
      </c>
      <c r="D94" s="96">
        <f t="shared" ref="D94:E94" si="6">D8-D9-D11-D12-D14-D15-D16-D17-D18-D19-D20-D21-D22-D23-D24-D25-D26-D27</f>
        <v>0</v>
      </c>
      <c r="E94" s="96">
        <f t="shared" si="6"/>
        <v>0</v>
      </c>
      <c r="F94" s="96"/>
      <c r="G94" s="96"/>
      <c r="H94" s="96"/>
      <c r="I94" s="96"/>
      <c r="J94" s="96"/>
      <c r="K94" s="96"/>
      <c r="L94" s="96"/>
      <c r="M94" s="96"/>
      <c r="N94" s="96"/>
      <c r="O94" s="96"/>
    </row>
    <row r="95" spans="2:15" s="24" customFormat="1" hidden="1">
      <c r="B95" s="97" t="s">
        <v>129</v>
      </c>
      <c r="C95" s="96">
        <f t="shared" ref="C95:E95" si="7">C28-C30-C40</f>
        <v>0</v>
      </c>
      <c r="D95" s="96">
        <f t="shared" si="7"/>
        <v>0</v>
      </c>
      <c r="E95" s="96">
        <f t="shared" si="7"/>
        <v>0</v>
      </c>
      <c r="F95" s="96"/>
      <c r="G95" s="96"/>
      <c r="H95" s="96"/>
      <c r="I95" s="96"/>
      <c r="J95" s="96"/>
      <c r="K95" s="96"/>
      <c r="L95" s="96"/>
      <c r="M95" s="96"/>
      <c r="N95" s="96"/>
      <c r="O95" s="96"/>
    </row>
    <row r="96" spans="2:15" s="22" customFormat="1" hidden="1">
      <c r="B96" s="25" t="s">
        <v>130</v>
      </c>
      <c r="C96" s="96">
        <f t="shared" ref="C96:E96" si="8">C30-C31-C32-C33-C34-C35-C36-C37-C38-C39</f>
        <v>0</v>
      </c>
      <c r="D96" s="96">
        <f t="shared" si="8"/>
        <v>0</v>
      </c>
      <c r="E96" s="96">
        <f t="shared" si="8"/>
        <v>0</v>
      </c>
      <c r="F96" s="96"/>
      <c r="G96" s="96"/>
      <c r="H96" s="96"/>
      <c r="I96" s="96"/>
      <c r="J96" s="96"/>
      <c r="K96" s="96"/>
      <c r="L96" s="96"/>
      <c r="M96" s="96"/>
      <c r="N96" s="96"/>
      <c r="O96" s="96"/>
    </row>
    <row r="97" spans="2:15" s="22" customFormat="1" hidden="1">
      <c r="B97" s="25" t="s">
        <v>131</v>
      </c>
      <c r="C97" s="96">
        <f>C40-C41-C42-C43</f>
        <v>0</v>
      </c>
      <c r="D97" s="96">
        <f t="shared" ref="D97:E97" si="9">D40-D41-D42-D43</f>
        <v>0</v>
      </c>
      <c r="E97" s="96">
        <f t="shared" si="9"/>
        <v>0</v>
      </c>
      <c r="F97" s="96"/>
      <c r="G97" s="96"/>
      <c r="H97" s="96"/>
      <c r="I97" s="96"/>
      <c r="J97" s="96"/>
      <c r="K97" s="96"/>
      <c r="L97" s="96"/>
      <c r="M97" s="96"/>
      <c r="N97" s="96"/>
      <c r="O97" s="96"/>
    </row>
    <row r="98" spans="2:15" s="24" customFormat="1" hidden="1">
      <c r="B98" s="23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  <c r="O98" s="96"/>
    </row>
    <row r="99" spans="2:15" s="98" customFormat="1" ht="14.25" hidden="1">
      <c r="B99" s="99" t="s">
        <v>158</v>
      </c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</row>
    <row r="100" spans="2:15" s="98" customFormat="1" ht="14.25" hidden="1">
      <c r="B100" s="99" t="s">
        <v>132</v>
      </c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</row>
    <row r="101" spans="2:15" s="98" customFormat="1" ht="14.25" hidden="1">
      <c r="B101" s="99" t="s">
        <v>133</v>
      </c>
      <c r="C101" s="100"/>
      <c r="D101" s="100"/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  <c r="O101" s="100"/>
    </row>
    <row r="102" spans="2:15" s="98" customFormat="1" ht="14.25" hidden="1">
      <c r="B102" s="99" t="s">
        <v>134</v>
      </c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</row>
    <row r="103" spans="2:15" s="24" customFormat="1" hidden="1">
      <c r="B103" s="97" t="s">
        <v>159</v>
      </c>
      <c r="C103" s="96">
        <f t="shared" ref="C103:E104" si="10">C31-C99</f>
        <v>0</v>
      </c>
      <c r="D103" s="96">
        <f t="shared" si="10"/>
        <v>0</v>
      </c>
      <c r="E103" s="96">
        <f t="shared" si="10"/>
        <v>0</v>
      </c>
      <c r="F103" s="96"/>
      <c r="G103" s="96"/>
      <c r="H103" s="96"/>
      <c r="I103" s="96"/>
      <c r="J103" s="96"/>
      <c r="K103" s="96"/>
      <c r="L103" s="96"/>
      <c r="M103" s="96"/>
      <c r="N103" s="96"/>
      <c r="O103" s="96"/>
    </row>
    <row r="104" spans="2:15" s="24" customFormat="1" hidden="1">
      <c r="B104" s="97" t="s">
        <v>135</v>
      </c>
      <c r="C104" s="96">
        <f t="shared" si="10"/>
        <v>238575</v>
      </c>
      <c r="D104" s="96">
        <f t="shared" si="10"/>
        <v>262361</v>
      </c>
      <c r="E104" s="96">
        <f t="shared" si="10"/>
        <v>272235</v>
      </c>
      <c r="F104" s="96"/>
      <c r="G104" s="96"/>
      <c r="H104" s="96"/>
      <c r="I104" s="96"/>
      <c r="J104" s="96"/>
      <c r="K104" s="96"/>
      <c r="L104" s="96"/>
      <c r="M104" s="96"/>
      <c r="N104" s="96"/>
      <c r="O104" s="96"/>
    </row>
    <row r="105" spans="2:15" s="24" customFormat="1" hidden="1">
      <c r="B105" s="97" t="s">
        <v>136</v>
      </c>
      <c r="C105" s="96">
        <f>C41-C101</f>
        <v>4460232.03</v>
      </c>
      <c r="D105" s="96">
        <f t="shared" ref="D105:E105" si="11">D41-D101</f>
        <v>3770076.28</v>
      </c>
      <c r="E105" s="96">
        <f t="shared" si="11"/>
        <v>3825258.56</v>
      </c>
      <c r="F105" s="96"/>
      <c r="G105" s="96"/>
      <c r="H105" s="96"/>
      <c r="I105" s="96"/>
      <c r="J105" s="96"/>
      <c r="K105" s="96"/>
      <c r="L105" s="96"/>
      <c r="M105" s="96"/>
      <c r="N105" s="96"/>
      <c r="O105" s="96"/>
    </row>
    <row r="106" spans="2:15" s="22" customFormat="1" hidden="1">
      <c r="B106" s="97" t="s">
        <v>137</v>
      </c>
      <c r="C106" s="96">
        <f>C42-C102</f>
        <v>0</v>
      </c>
      <c r="D106" s="96">
        <f t="shared" ref="D106:E106" si="12">D42-D102</f>
        <v>0</v>
      </c>
      <c r="E106" s="96">
        <f t="shared" si="12"/>
        <v>0</v>
      </c>
      <c r="F106" s="96"/>
      <c r="G106" s="96"/>
      <c r="H106" s="96"/>
      <c r="I106" s="96"/>
      <c r="J106" s="96"/>
      <c r="K106" s="96"/>
      <c r="L106" s="96"/>
      <c r="M106" s="96"/>
      <c r="N106" s="96"/>
      <c r="O106" s="96"/>
    </row>
    <row r="107" spans="2:15" s="26" customFormat="1" hidden="1">
      <c r="B107" s="23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</row>
    <row r="108" spans="2:15" s="102" customFormat="1" hidden="1">
      <c r="B108" s="103" t="s">
        <v>138</v>
      </c>
      <c r="C108" s="104">
        <f t="shared" ref="C108:E108" si="13">C29-C31-C32-C33-C34-C41-C42-C43</f>
        <v>-4698807.03</v>
      </c>
      <c r="D108" s="104">
        <f t="shared" si="13"/>
        <v>-4032437.28</v>
      </c>
      <c r="E108" s="104">
        <f t="shared" si="13"/>
        <v>-4097493.56</v>
      </c>
      <c r="F108" s="104"/>
      <c r="G108" s="104"/>
      <c r="H108" s="104"/>
      <c r="I108" s="104"/>
      <c r="J108" s="104"/>
      <c r="K108" s="104"/>
      <c r="L108" s="104"/>
      <c r="M108" s="104"/>
      <c r="N108" s="104"/>
      <c r="O108" s="104"/>
    </row>
    <row r="109" spans="2:15" s="22" customFormat="1" ht="23.25" hidden="1">
      <c r="B109" s="36" t="s">
        <v>8</v>
      </c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</row>
    <row r="110" spans="2:15" s="22" customFormat="1" hidden="1">
      <c r="B110" s="105" t="s">
        <v>139</v>
      </c>
      <c r="C110" s="23">
        <f>C44-C45-C46</f>
        <v>0</v>
      </c>
      <c r="D110" s="23">
        <f t="shared" ref="D110:E110" si="14">D44-D45-D46</f>
        <v>0</v>
      </c>
      <c r="E110" s="23">
        <f t="shared" si="14"/>
        <v>0</v>
      </c>
      <c r="F110" s="23"/>
      <c r="G110" s="23"/>
      <c r="H110" s="23"/>
      <c r="I110" s="23"/>
      <c r="J110" s="23"/>
      <c r="K110" s="23"/>
      <c r="L110" s="23"/>
      <c r="M110" s="23"/>
      <c r="N110" s="23"/>
      <c r="O110" s="23"/>
    </row>
    <row r="111" spans="2:15" s="22" customFormat="1" hidden="1">
      <c r="B111" s="105" t="s">
        <v>140</v>
      </c>
      <c r="C111" s="23">
        <f>C47-C48-C49-C50-C51-C52-C53-C54-C55-C56-C57-C58-C59-C60-C61</f>
        <v>6.9849193096160889E-10</v>
      </c>
      <c r="D111" s="23">
        <f>D47-D48-D49-D50-D51-D52-D53-D54-D55-D56-D57-D58-D59-D60-D61-D62</f>
        <v>0</v>
      </c>
      <c r="E111" s="23">
        <f>E47-E48-E49-E50-E51-E52-E53-E54-E55-E56-E57-E58-E59-E60-E61-E62</f>
        <v>0</v>
      </c>
      <c r="F111" s="23"/>
      <c r="G111" s="23"/>
      <c r="H111" s="23"/>
      <c r="I111" s="23"/>
      <c r="J111" s="23"/>
      <c r="K111" s="23"/>
      <c r="L111" s="23"/>
      <c r="M111" s="23"/>
      <c r="N111" s="23"/>
      <c r="O111" s="23"/>
    </row>
    <row r="112" spans="2:15" s="22" customFormat="1" hidden="1">
      <c r="B112" s="105" t="s">
        <v>141</v>
      </c>
      <c r="C112" s="23">
        <f>C44-C47</f>
        <v>0</v>
      </c>
      <c r="D112" s="23">
        <f t="shared" ref="D112:E112" si="15">D44-D47</f>
        <v>0</v>
      </c>
      <c r="E112" s="23">
        <f t="shared" si="15"/>
        <v>0</v>
      </c>
      <c r="F112" s="23"/>
      <c r="G112" s="23"/>
      <c r="H112" s="23"/>
      <c r="I112" s="23"/>
      <c r="J112" s="23"/>
      <c r="K112" s="23"/>
      <c r="L112" s="23"/>
      <c r="M112" s="23"/>
      <c r="N112" s="23"/>
      <c r="O112" s="23"/>
    </row>
    <row r="113" spans="2:15" s="22" customFormat="1" hidden="1">
      <c r="B113" s="106" t="s">
        <v>142</v>
      </c>
      <c r="C113" s="23">
        <f>C67-0</f>
        <v>0</v>
      </c>
      <c r="D113" s="23">
        <f t="shared" ref="D113:E113" si="16">D67-0</f>
        <v>0</v>
      </c>
      <c r="E113" s="23">
        <f t="shared" si="16"/>
        <v>0</v>
      </c>
      <c r="F113" s="23"/>
      <c r="G113" s="23"/>
      <c r="H113" s="23"/>
      <c r="I113" s="23"/>
      <c r="J113" s="23"/>
      <c r="K113" s="23"/>
      <c r="L113" s="23"/>
      <c r="M113" s="23"/>
      <c r="N113" s="23"/>
      <c r="O113" s="23"/>
    </row>
    <row r="114" spans="2:15" s="107" customFormat="1" hidden="1">
      <c r="B114" s="108" t="s">
        <v>143</v>
      </c>
      <c r="C114" s="109"/>
      <c r="D114" s="109">
        <f>D62/(D44-D30)*100</f>
        <v>2.5004701847697755</v>
      </c>
      <c r="E114" s="109">
        <f>E62/(E44-E30)*100</f>
        <v>5.0001734817810961</v>
      </c>
      <c r="F114" s="109"/>
      <c r="G114" s="109"/>
      <c r="H114" s="109"/>
      <c r="I114" s="109"/>
      <c r="J114" s="109"/>
      <c r="K114" s="109"/>
      <c r="L114" s="109"/>
      <c r="M114" s="109"/>
      <c r="N114" s="109"/>
      <c r="O114" s="109"/>
    </row>
    <row r="115" spans="2:15" s="22" customFormat="1" ht="23.25" hidden="1">
      <c r="B115" s="37" t="s">
        <v>49</v>
      </c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</row>
    <row r="116" spans="2:15" s="22" customFormat="1" hidden="1">
      <c r="B116" s="110" t="s">
        <v>144</v>
      </c>
      <c r="C116" s="23">
        <f>C7-C44-C63</f>
        <v>0</v>
      </c>
      <c r="D116" s="23">
        <f>D7-D44-D63</f>
        <v>0</v>
      </c>
      <c r="E116" s="23">
        <f>E7-E44-E63</f>
        <v>9.3132257461547852E-10</v>
      </c>
      <c r="F116" s="23"/>
      <c r="G116" s="23"/>
      <c r="H116" s="23"/>
      <c r="I116" s="23"/>
      <c r="J116" s="23"/>
      <c r="K116" s="23"/>
      <c r="L116" s="23"/>
      <c r="M116" s="23"/>
      <c r="N116" s="23"/>
      <c r="O116" s="23"/>
    </row>
    <row r="117" spans="2:15" s="22" customFormat="1" ht="23.25" hidden="1">
      <c r="B117" s="36" t="s">
        <v>145</v>
      </c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</row>
    <row r="118" spans="2:15" s="22" customFormat="1" hidden="1">
      <c r="B118" s="25" t="s">
        <v>146</v>
      </c>
      <c r="C118" s="23">
        <f>C70-C71-C72-C73</f>
        <v>0</v>
      </c>
      <c r="D118" s="23">
        <f t="shared" ref="D118:E118" si="17">D70-D71-D72-D73</f>
        <v>0</v>
      </c>
      <c r="E118" s="23">
        <f t="shared" si="17"/>
        <v>0</v>
      </c>
      <c r="F118" s="23"/>
      <c r="G118" s="23"/>
      <c r="H118" s="23"/>
      <c r="I118" s="23"/>
      <c r="J118" s="23"/>
      <c r="K118" s="23"/>
      <c r="L118" s="23"/>
      <c r="M118" s="23"/>
      <c r="N118" s="23"/>
      <c r="O118" s="23"/>
    </row>
    <row r="119" spans="2:15" s="111" customFormat="1" ht="14.25" hidden="1">
      <c r="B119" s="99" t="s">
        <v>147</v>
      </c>
      <c r="C119" s="112"/>
      <c r="D119" s="112"/>
      <c r="E119" s="112"/>
      <c r="F119" s="112"/>
      <c r="G119" s="112"/>
      <c r="H119" s="112"/>
      <c r="I119" s="112"/>
      <c r="J119" s="112"/>
      <c r="K119" s="112"/>
      <c r="L119" s="112"/>
      <c r="M119" s="112"/>
      <c r="N119" s="112"/>
      <c r="O119" s="112"/>
    </row>
    <row r="120" spans="2:15" s="22" customFormat="1" hidden="1">
      <c r="B120" s="113" t="s">
        <v>148</v>
      </c>
      <c r="C120" s="112">
        <f>C72</f>
        <v>0</v>
      </c>
      <c r="D120" s="112">
        <f t="shared" ref="D120:E120" si="18">D72</f>
        <v>0</v>
      </c>
      <c r="E120" s="112">
        <f t="shared" si="18"/>
        <v>0</v>
      </c>
      <c r="F120" s="112"/>
      <c r="G120" s="112"/>
      <c r="H120" s="112"/>
      <c r="I120" s="112"/>
      <c r="J120" s="112"/>
      <c r="K120" s="112"/>
      <c r="L120" s="112"/>
      <c r="M120" s="112"/>
      <c r="N120" s="112"/>
      <c r="O120" s="112"/>
    </row>
    <row r="121" spans="2:15" s="22" customFormat="1" hidden="1">
      <c r="B121" s="113" t="s">
        <v>149</v>
      </c>
      <c r="C121" s="112">
        <f>C73</f>
        <v>0</v>
      </c>
      <c r="D121" s="112">
        <f t="shared" ref="D121:E121" si="19">D73</f>
        <v>0</v>
      </c>
      <c r="E121" s="112">
        <f t="shared" si="19"/>
        <v>0</v>
      </c>
      <c r="F121" s="112"/>
      <c r="G121" s="112"/>
      <c r="H121" s="112"/>
      <c r="I121" s="112"/>
      <c r="J121" s="112"/>
      <c r="K121" s="112"/>
      <c r="L121" s="112"/>
      <c r="M121" s="112"/>
      <c r="N121" s="112"/>
      <c r="O121" s="112"/>
    </row>
    <row r="122" spans="2:15" s="22" customFormat="1" hidden="1">
      <c r="B122" s="25"/>
      <c r="C122" s="23"/>
      <c r="D122" s="23"/>
      <c r="E122" s="23"/>
      <c r="F122" s="112"/>
      <c r="G122" s="112"/>
      <c r="H122" s="112"/>
      <c r="I122" s="112"/>
      <c r="J122" s="112"/>
      <c r="K122" s="112"/>
      <c r="L122" s="112"/>
      <c r="M122" s="112"/>
      <c r="N122" s="112"/>
      <c r="O122" s="112"/>
    </row>
    <row r="123" spans="2:15" s="22" customFormat="1" hidden="1">
      <c r="B123" s="25" t="s">
        <v>150</v>
      </c>
      <c r="C123" s="23">
        <f>C71-C119</f>
        <v>0</v>
      </c>
      <c r="D123" s="23">
        <f t="shared" ref="D123:E123" si="20">D71-D119</f>
        <v>0</v>
      </c>
      <c r="E123" s="23">
        <f t="shared" si="20"/>
        <v>0</v>
      </c>
      <c r="F123" s="23"/>
      <c r="G123" s="23"/>
      <c r="H123" s="23"/>
      <c r="I123" s="23"/>
      <c r="J123" s="23"/>
      <c r="K123" s="23"/>
      <c r="L123" s="23"/>
      <c r="M123" s="23"/>
      <c r="N123" s="23"/>
      <c r="O123" s="23"/>
    </row>
    <row r="124" spans="2:15" s="22" customFormat="1" hidden="1">
      <c r="B124" s="25" t="s">
        <v>151</v>
      </c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</row>
    <row r="125" spans="2:15" s="22" customFormat="1" hidden="1">
      <c r="B125" s="25" t="s">
        <v>152</v>
      </c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</row>
    <row r="126" spans="2:15" ht="18.75" hidden="1">
      <c r="B126" s="114" t="s">
        <v>153</v>
      </c>
      <c r="C126" s="115" t="s">
        <v>61</v>
      </c>
      <c r="D126" s="116">
        <f t="shared" ref="D126:E126" si="21">D49/C49*100-100</f>
        <v>9.9700303887666308</v>
      </c>
      <c r="E126" s="116">
        <f t="shared" si="21"/>
        <v>3.7635166812140568</v>
      </c>
      <c r="F126" s="116"/>
      <c r="G126" s="116"/>
      <c r="H126" s="116"/>
      <c r="I126" s="116"/>
      <c r="J126" s="116"/>
      <c r="K126" s="116"/>
      <c r="L126" s="116"/>
      <c r="M126" s="116"/>
      <c r="N126" s="116"/>
      <c r="O126" s="116"/>
    </row>
    <row r="127" spans="2:15" hidden="1"/>
  </sheetData>
  <mergeCells count="5">
    <mergeCell ref="B77:C77"/>
    <mergeCell ref="A2:E2"/>
    <mergeCell ref="C4:E4"/>
    <mergeCell ref="A4:A5"/>
    <mergeCell ref="B4:B5"/>
  </mergeCells>
  <printOptions horizontalCentered="1"/>
  <pageMargins left="0" right="0" top="0" bottom="0" header="0" footer="0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для заполнения</vt:lpstr>
      <vt:lpstr>'Таблица для заполнения'!Область_печати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bagrii Багрий В И</dc:creator>
  <cp:lastModifiedBy>Пользователь</cp:lastModifiedBy>
  <cp:lastPrinted>2024-09-30T04:39:12Z</cp:lastPrinted>
  <dcterms:created xsi:type="dcterms:W3CDTF">2006-09-28T05:33:49Z</dcterms:created>
  <dcterms:modified xsi:type="dcterms:W3CDTF">2024-11-20T07:57:38Z</dcterms:modified>
</cp:coreProperties>
</file>